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AthleticoSteve\Desktop\"/>
    </mc:Choice>
  </mc:AlternateContent>
  <xr:revisionPtr revIDLastSave="0" documentId="13_ncr:1_{A9A68984-74A8-49F6-A29E-95AF0484C0A2}" xr6:coauthVersionLast="47" xr6:coauthVersionMax="47" xr10:uidLastSave="{00000000-0000-0000-0000-000000000000}"/>
  <bookViews>
    <workbookView xWindow="15" yWindow="15" windowWidth="31590" windowHeight="20970" xr2:uid="{00000000-000D-0000-FFFF-FFFF00000000}"/>
  </bookViews>
  <sheets>
    <sheet name="DigiLab" sheetId="2" r:id="rId1"/>
  </sheets>
  <definedNames>
    <definedName name="_ftn2" localSheetId="0">DigiLab!$B$123</definedName>
    <definedName name="_ftn4" localSheetId="0">DigiLab!$B$125</definedName>
    <definedName name="_ftnref1" localSheetId="0">DigiLab!#REF!</definedName>
    <definedName name="_ftnref2" localSheetId="0">DigiLab!$B$56</definedName>
    <definedName name="_ftnref3" localSheetId="0">DigiLab!$B$62</definedName>
    <definedName name="_ftnref4" localSheetId="0">DigiLab!$B$67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3" i="2" l="1"/>
  <c r="I83" i="2" s="1"/>
  <c r="H81" i="2"/>
  <c r="I81" i="2" s="1"/>
  <c r="H80" i="2"/>
  <c r="I80" i="2" s="1"/>
  <c r="H78" i="2"/>
  <c r="I78" i="2" s="1"/>
  <c r="H73" i="2"/>
  <c r="I73" i="2" s="1"/>
  <c r="H70" i="2"/>
  <c r="I70" i="2" s="1"/>
  <c r="H66" i="2"/>
  <c r="I66" i="2" s="1"/>
  <c r="H56" i="2"/>
  <c r="I56" i="2" s="1"/>
  <c r="H55" i="2"/>
  <c r="I55" i="2" s="1"/>
  <c r="H54" i="2"/>
  <c r="I54" i="2" s="1"/>
  <c r="H49" i="2"/>
  <c r="I49" i="2" s="1"/>
  <c r="H48" i="2"/>
  <c r="I48" i="2" s="1"/>
  <c r="H46" i="2"/>
  <c r="I46" i="2" s="1"/>
  <c r="H45" i="2"/>
  <c r="I45" i="2" s="1"/>
  <c r="H42" i="2"/>
  <c r="I42" i="2" s="1"/>
  <c r="H32" i="2"/>
  <c r="I32" i="2" s="1"/>
  <c r="H29" i="2"/>
  <c r="I29" i="2" s="1"/>
  <c r="H26" i="2"/>
  <c r="I26" i="2" s="1"/>
  <c r="F89" i="2"/>
  <c r="H89" i="2"/>
  <c r="F90" i="2"/>
  <c r="H90" i="2"/>
  <c r="F91" i="2"/>
  <c r="H91" i="2"/>
  <c r="F92" i="2"/>
  <c r="H92" i="2"/>
  <c r="F93" i="2"/>
  <c r="H93" i="2"/>
  <c r="F94" i="2"/>
  <c r="H94" i="2"/>
  <c r="F95" i="2"/>
  <c r="H95" i="2"/>
  <c r="F96" i="2"/>
  <c r="H96" i="2"/>
  <c r="F97" i="2"/>
  <c r="H97" i="2"/>
  <c r="F98" i="2"/>
  <c r="H98" i="2"/>
  <c r="F99" i="2"/>
  <c r="H99" i="2"/>
  <c r="F100" i="2"/>
  <c r="H100" i="2"/>
  <c r="F101" i="2"/>
  <c r="H101" i="2"/>
  <c r="F102" i="2"/>
  <c r="H102" i="2"/>
  <c r="F103" i="2"/>
  <c r="H103" i="2"/>
  <c r="F104" i="2"/>
  <c r="H104" i="2"/>
  <c r="F105" i="2"/>
  <c r="H105" i="2"/>
  <c r="F106" i="2"/>
  <c r="H106" i="2"/>
  <c r="F107" i="2"/>
  <c r="H107" i="2"/>
  <c r="F108" i="2"/>
  <c r="H108" i="2"/>
  <c r="F109" i="2"/>
  <c r="H109" i="2"/>
  <c r="F110" i="2"/>
  <c r="H110" i="2"/>
  <c r="F111" i="2"/>
  <c r="H111" i="2"/>
  <c r="F112" i="2"/>
  <c r="H112" i="2"/>
  <c r="H88" i="2"/>
  <c r="F88" i="2"/>
  <c r="F21" i="2"/>
  <c r="H21" i="2"/>
  <c r="F22" i="2"/>
  <c r="H22" i="2"/>
  <c r="F23" i="2"/>
  <c r="H23" i="2"/>
  <c r="F24" i="2"/>
  <c r="H24" i="2"/>
  <c r="F25" i="2"/>
  <c r="H25" i="2"/>
  <c r="F27" i="2"/>
  <c r="H27" i="2"/>
  <c r="F28" i="2"/>
  <c r="H28" i="2"/>
  <c r="F30" i="2"/>
  <c r="H30" i="2"/>
  <c r="F31" i="2"/>
  <c r="H31" i="2"/>
  <c r="F33" i="2"/>
  <c r="H33" i="2"/>
  <c r="F34" i="2"/>
  <c r="H34" i="2"/>
  <c r="F35" i="2"/>
  <c r="H35" i="2"/>
  <c r="F36" i="2"/>
  <c r="H36" i="2"/>
  <c r="F37" i="2"/>
  <c r="H37" i="2"/>
  <c r="F38" i="2"/>
  <c r="H38" i="2"/>
  <c r="F39" i="2"/>
  <c r="H39" i="2"/>
  <c r="F40" i="2"/>
  <c r="H40" i="2"/>
  <c r="F41" i="2"/>
  <c r="H41" i="2"/>
  <c r="F43" i="2"/>
  <c r="H43" i="2"/>
  <c r="F44" i="2"/>
  <c r="H44" i="2"/>
  <c r="F47" i="2"/>
  <c r="H47" i="2"/>
  <c r="F50" i="2"/>
  <c r="H50" i="2"/>
  <c r="F51" i="2"/>
  <c r="H51" i="2"/>
  <c r="F52" i="2"/>
  <c r="H52" i="2"/>
  <c r="F53" i="2"/>
  <c r="H53" i="2"/>
  <c r="F57" i="2"/>
  <c r="H57" i="2"/>
  <c r="F58" i="2"/>
  <c r="H58" i="2"/>
  <c r="F59" i="2"/>
  <c r="H59" i="2"/>
  <c r="F60" i="2"/>
  <c r="H60" i="2"/>
  <c r="F61" i="2"/>
  <c r="H61" i="2"/>
  <c r="F62" i="2"/>
  <c r="H62" i="2"/>
  <c r="F63" i="2"/>
  <c r="H63" i="2"/>
  <c r="F64" i="2"/>
  <c r="H64" i="2"/>
  <c r="F65" i="2"/>
  <c r="H65" i="2"/>
  <c r="F67" i="2"/>
  <c r="H67" i="2"/>
  <c r="F68" i="2"/>
  <c r="H68" i="2"/>
  <c r="F69" i="2"/>
  <c r="H69" i="2"/>
  <c r="F71" i="2"/>
  <c r="H71" i="2"/>
  <c r="F72" i="2"/>
  <c r="H72" i="2"/>
  <c r="F74" i="2"/>
  <c r="H74" i="2"/>
  <c r="F75" i="2"/>
  <c r="H75" i="2"/>
  <c r="F76" i="2"/>
  <c r="H76" i="2"/>
  <c r="F77" i="2"/>
  <c r="H77" i="2"/>
  <c r="F79" i="2"/>
  <c r="H79" i="2"/>
  <c r="F82" i="2"/>
  <c r="H82" i="2"/>
  <c r="F20" i="2"/>
  <c r="AB151" i="2"/>
  <c r="AA12" i="2"/>
  <c r="AA11" i="2"/>
  <c r="AA9" i="2"/>
  <c r="AB142" i="2"/>
  <c r="AB144" i="2"/>
  <c r="AB145" i="2"/>
  <c r="AB146" i="2"/>
  <c r="AB147" i="2"/>
  <c r="AB148" i="2"/>
  <c r="AB149" i="2"/>
  <c r="AB150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43" i="2"/>
  <c r="H19" i="2"/>
  <c r="I19" i="2" s="1"/>
  <c r="I136" i="2"/>
  <c r="H136" i="2"/>
  <c r="I135" i="2"/>
  <c r="H135" i="2"/>
  <c r="I134" i="2"/>
  <c r="H134" i="2"/>
  <c r="I133" i="2"/>
  <c r="H133" i="2"/>
  <c r="I132" i="2"/>
  <c r="H132" i="2"/>
  <c r="I131" i="2"/>
  <c r="H131" i="2"/>
  <c r="I130" i="2"/>
  <c r="H130" i="2"/>
  <c r="I129" i="2"/>
  <c r="H129" i="2"/>
  <c r="I128" i="2"/>
  <c r="H128" i="2"/>
  <c r="I127" i="2"/>
  <c r="H127" i="2"/>
  <c r="I126" i="2"/>
  <c r="H126" i="2"/>
  <c r="I125" i="2"/>
  <c r="H125" i="2"/>
  <c r="I124" i="2"/>
  <c r="H124" i="2"/>
  <c r="I123" i="2"/>
  <c r="H123" i="2"/>
  <c r="I122" i="2"/>
  <c r="H122" i="2"/>
  <c r="I121" i="2"/>
  <c r="H121" i="2"/>
  <c r="I120" i="2"/>
  <c r="H120" i="2"/>
  <c r="I119" i="2"/>
  <c r="H119" i="2"/>
  <c r="AA142" i="2"/>
  <c r="I118" i="2"/>
  <c r="H118" i="2"/>
  <c r="I117" i="2"/>
  <c r="H117" i="2"/>
  <c r="H20" i="2"/>
  <c r="D14" i="2"/>
  <c r="AA10" i="2" l="1"/>
  <c r="I12" i="2" s="1"/>
  <c r="AB141" i="2"/>
  <c r="AC141" i="2" s="1"/>
  <c r="AD141" i="2" s="1"/>
  <c r="AE141" i="2" s="1"/>
  <c r="I9" i="2"/>
  <c r="I10" i="2" s="1"/>
  <c r="AA143" i="2"/>
  <c r="AC142" i="2" l="1"/>
  <c r="AD142" i="2" s="1"/>
  <c r="AA144" i="2"/>
  <c r="AG141" i="2"/>
  <c r="AF141" i="2"/>
  <c r="AI141" i="2"/>
  <c r="AH141" i="2"/>
  <c r="AC143" i="2" l="1"/>
  <c r="AD143" i="2" s="1"/>
  <c r="AF143" i="2" s="1"/>
  <c r="AG142" i="2"/>
  <c r="AI142" i="2"/>
  <c r="AH142" i="2"/>
  <c r="AE142" i="2"/>
  <c r="AF142" i="2"/>
  <c r="AA145" i="2"/>
  <c r="AC144" i="2" l="1"/>
  <c r="AD144" i="2" s="1"/>
  <c r="AG144" i="2" s="1"/>
  <c r="AE143" i="2"/>
  <c r="AH143" i="2"/>
  <c r="AI143" i="2"/>
  <c r="AA146" i="2"/>
  <c r="AG143" i="2"/>
  <c r="AC145" i="2" l="1"/>
  <c r="AD145" i="2" s="1"/>
  <c r="AF145" i="2" s="1"/>
  <c r="AE144" i="2"/>
  <c r="AF144" i="2"/>
  <c r="AA147" i="2"/>
  <c r="AI144" i="2"/>
  <c r="AH144" i="2"/>
  <c r="AC146" i="2" l="1"/>
  <c r="AE145" i="2"/>
  <c r="AH145" i="2"/>
  <c r="AI145" i="2"/>
  <c r="AG145" i="2"/>
  <c r="AD146" i="2"/>
  <c r="AH146" i="2" s="1"/>
  <c r="AA148" i="2"/>
  <c r="AC147" i="2"/>
  <c r="AE146" i="2" l="1"/>
  <c r="AG146" i="2"/>
  <c r="AI146" i="2"/>
  <c r="AF146" i="2"/>
  <c r="AD147" i="2"/>
  <c r="AE147" i="2" s="1"/>
  <c r="AC148" i="2"/>
  <c r="AA149" i="2"/>
  <c r="AG147" i="2" l="1"/>
  <c r="AH147" i="2"/>
  <c r="AF147" i="2"/>
  <c r="AI147" i="2"/>
  <c r="AD148" i="2"/>
  <c r="AI148" i="2" s="1"/>
  <c r="AC149" i="2"/>
  <c r="AA150" i="2"/>
  <c r="AG148" i="2" l="1"/>
  <c r="AH148" i="2"/>
  <c r="AF148" i="2"/>
  <c r="AE148" i="2"/>
  <c r="AD149" i="2"/>
  <c r="AI149" i="2" s="1"/>
  <c r="AA151" i="2"/>
  <c r="AC150" i="2"/>
  <c r="AE149" i="2" l="1"/>
  <c r="AG149" i="2"/>
  <c r="AF149" i="2"/>
  <c r="AD150" i="2"/>
  <c r="AA152" i="2"/>
  <c r="AC151" i="2"/>
  <c r="AH149" i="2"/>
  <c r="AH150" i="2" l="1"/>
  <c r="AI150" i="2"/>
  <c r="AE150" i="2"/>
  <c r="AF150" i="2"/>
  <c r="AG150" i="2"/>
  <c r="AD151" i="2"/>
  <c r="AI151" i="2" s="1"/>
  <c r="AC152" i="2"/>
  <c r="AA153" i="2"/>
  <c r="AE151" i="2" l="1"/>
  <c r="AF151" i="2"/>
  <c r="AH151" i="2"/>
  <c r="AD152" i="2"/>
  <c r="AF152" i="2" s="1"/>
  <c r="AC153" i="2"/>
  <c r="AA154" i="2"/>
  <c r="AG151" i="2"/>
  <c r="AG152" i="2" l="1"/>
  <c r="AH152" i="2"/>
  <c r="AE152" i="2"/>
  <c r="AI152" i="2"/>
  <c r="AD153" i="2"/>
  <c r="AG153" i="2" s="1"/>
  <c r="AC154" i="2"/>
  <c r="AA155" i="2"/>
  <c r="AE153" i="2" l="1"/>
  <c r="AF153" i="2"/>
  <c r="AD154" i="2"/>
  <c r="AI154" i="2" s="1"/>
  <c r="AA156" i="2"/>
  <c r="AC155" i="2"/>
  <c r="AH153" i="2"/>
  <c r="AI153" i="2"/>
  <c r="AE154" i="2" l="1"/>
  <c r="AF154" i="2"/>
  <c r="AG154" i="2"/>
  <c r="AH154" i="2"/>
  <c r="AD155" i="2"/>
  <c r="AH155" i="2" s="1"/>
  <c r="AC156" i="2"/>
  <c r="AA157" i="2"/>
  <c r="AE155" i="2" l="1"/>
  <c r="AG155" i="2"/>
  <c r="AF155" i="2"/>
  <c r="AI155" i="2"/>
  <c r="AD156" i="2"/>
  <c r="AG156" i="2" s="1"/>
  <c r="AC157" i="2"/>
  <c r="AA158" i="2"/>
  <c r="AF156" i="2" l="1"/>
  <c r="AI156" i="2"/>
  <c r="AE156" i="2"/>
  <c r="AH156" i="2"/>
  <c r="AD157" i="2"/>
  <c r="AI157" i="2" s="1"/>
  <c r="AA159" i="2"/>
  <c r="AC158" i="2"/>
  <c r="AE157" i="2" l="1"/>
  <c r="AF157" i="2"/>
  <c r="AG157" i="2"/>
  <c r="AH157" i="2"/>
  <c r="AD158" i="2"/>
  <c r="AI158" i="2" s="1"/>
  <c r="AC159" i="2"/>
  <c r="AA160" i="2"/>
  <c r="AF158" i="2" l="1"/>
  <c r="AE158" i="2"/>
  <c r="AG158" i="2"/>
  <c r="AH158" i="2"/>
  <c r="AD159" i="2"/>
  <c r="AH159" i="2" s="1"/>
  <c r="AA161" i="2"/>
  <c r="AC160" i="2"/>
  <c r="AD160" i="2" l="1"/>
  <c r="AI160" i="2" s="1"/>
  <c r="AE159" i="2"/>
  <c r="AF159" i="2"/>
  <c r="AG159" i="2"/>
  <c r="AC161" i="2"/>
  <c r="AA162" i="2"/>
  <c r="AI159" i="2"/>
  <c r="AF160" i="2" l="1"/>
  <c r="AG160" i="2"/>
  <c r="AE160" i="2"/>
  <c r="AH160" i="2"/>
  <c r="AD161" i="2"/>
  <c r="AI161" i="2" s="1"/>
  <c r="AA163" i="2"/>
  <c r="AC162" i="2"/>
  <c r="AE161" i="2" l="1"/>
  <c r="AG161" i="2"/>
  <c r="AF161" i="2"/>
  <c r="AH161" i="2"/>
  <c r="AD162" i="2"/>
  <c r="AI162" i="2" s="1"/>
  <c r="AA164" i="2"/>
  <c r="AC163" i="2"/>
  <c r="AE162" i="2" l="1"/>
  <c r="AF162" i="2"/>
  <c r="AG162" i="2"/>
  <c r="AH162" i="2"/>
  <c r="AD163" i="2"/>
  <c r="AH163" i="2" s="1"/>
  <c r="AC164" i="2"/>
  <c r="AA165" i="2"/>
  <c r="AD164" i="2" l="1"/>
  <c r="AI164" i="2" s="1"/>
  <c r="AG163" i="2"/>
  <c r="AI163" i="2"/>
  <c r="AE163" i="2"/>
  <c r="AA166" i="2"/>
  <c r="AC165" i="2"/>
  <c r="AF163" i="2"/>
  <c r="AH164" i="2"/>
  <c r="AG164" i="2"/>
  <c r="AF164" i="2"/>
  <c r="AE164" i="2"/>
  <c r="AD165" i="2" l="1"/>
  <c r="AI165" i="2" s="1"/>
  <c r="AC166" i="2"/>
  <c r="AA167" i="2"/>
  <c r="AE165" i="2" l="1"/>
  <c r="AF165" i="2"/>
  <c r="AG165" i="2"/>
  <c r="AH165" i="2"/>
  <c r="AD166" i="2"/>
  <c r="AI166" i="2" s="1"/>
  <c r="AA168" i="2"/>
  <c r="AC167" i="2"/>
  <c r="AE166" i="2" l="1"/>
  <c r="AF166" i="2"/>
  <c r="AG166" i="2"/>
  <c r="AH166" i="2"/>
  <c r="AD167" i="2"/>
  <c r="AI167" i="2" s="1"/>
  <c r="AC168" i="2"/>
  <c r="AA169" i="2"/>
  <c r="AF167" i="2" l="1"/>
  <c r="AE167" i="2"/>
  <c r="AG167" i="2"/>
  <c r="AH167" i="2"/>
  <c r="AD168" i="2"/>
  <c r="AE168" i="2" s="1"/>
  <c r="AA170" i="2"/>
  <c r="AC169" i="2"/>
  <c r="AG168" i="2" l="1"/>
  <c r="AH168" i="2"/>
  <c r="AF168" i="2"/>
  <c r="AI168" i="2"/>
  <c r="AD169" i="2"/>
  <c r="AI169" i="2" s="1"/>
  <c r="AC170" i="2"/>
  <c r="AA171" i="2"/>
  <c r="AE169" i="2" l="1"/>
  <c r="AF169" i="2"/>
  <c r="AG169" i="2"/>
  <c r="AH169" i="2"/>
  <c r="AD170" i="2"/>
  <c r="AC171" i="2"/>
  <c r="AD171" i="2" s="1"/>
  <c r="AH170" i="2" l="1"/>
  <c r="AE171" i="2"/>
  <c r="AI170" i="2"/>
  <c r="AE170" i="2"/>
  <c r="AF170" i="2"/>
  <c r="AG170" i="2"/>
  <c r="AI171" i="2"/>
  <c r="AH171" i="2"/>
  <c r="AG171" i="2"/>
  <c r="AF171" i="2"/>
  <c r="AH172" i="2" l="1"/>
  <c r="AH173" i="2" s="1"/>
  <c r="AG172" i="2"/>
  <c r="AG173" i="2" s="1"/>
  <c r="AI172" i="2"/>
  <c r="AI173" i="2" s="1"/>
  <c r="AF172" i="2"/>
  <c r="AF173" i="2" s="1"/>
  <c r="AE172" i="2"/>
  <c r="AE173" i="2" s="1"/>
  <c r="I11" i="2" l="1"/>
</calcChain>
</file>

<file path=xl/sharedStrings.xml><?xml version="1.0" encoding="utf-8"?>
<sst xmlns="http://schemas.openxmlformats.org/spreadsheetml/2006/main" count="258" uniqueCount="159">
  <si>
    <t>BW10.6 VM Einführung in die Programmierung</t>
  </si>
  <si>
    <t>BW10.7 VM Supply Chain Simulation</t>
  </si>
  <si>
    <t>BW17.2 VM Management Science</t>
  </si>
  <si>
    <t>0 – 6</t>
  </si>
  <si>
    <t>BW30.2 VM Angewandte Statistik</t>
  </si>
  <si>
    <t>BW31.1 BM Integrierte Informationsverarbeitung</t>
  </si>
  <si>
    <t>BW31.2 BM Einführung in die Wirtschaftsinformatik</t>
  </si>
  <si>
    <t>3 – 6</t>
  </si>
  <si>
    <t>BW31.4 VM Software- und IT-Management</t>
  </si>
  <si>
    <t>BW31.7 VM Data Science in R</t>
  </si>
  <si>
    <t>BW31.8 VM Webprogrammierung</t>
  </si>
  <si>
    <t>Technik &amp; Methodik der digitalisierten Abschlussprüfung</t>
  </si>
  <si>
    <t>MW10.5 Computational Supply Chain Management</t>
  </si>
  <si>
    <t>MW11.1 Market and Customer Research</t>
  </si>
  <si>
    <t>MW11.3 Data Analysis in Marketing</t>
  </si>
  <si>
    <t xml:space="preserve">MW21.8 Empirical Macroeconomics </t>
  </si>
  <si>
    <t>MW21.9 Computational Macroeconomics</t>
  </si>
  <si>
    <t>MW24.1 Empirical Methods</t>
  </si>
  <si>
    <t>MW30.3 Stochastische Prozesse und ihre Anwendungen in der BWL</t>
  </si>
  <si>
    <t>MW30.4 Prognoseverfahren</t>
  </si>
  <si>
    <t>MW31.1 Business Intelligence</t>
  </si>
  <si>
    <t>MW31.2 Business Process Management</t>
  </si>
  <si>
    <t>MW31.3 Business Decision Support Techniques</t>
  </si>
  <si>
    <t>MW31.4 E-Business</t>
  </si>
  <si>
    <t>MW31.6 Data and Knowledge Management</t>
  </si>
  <si>
    <t>MW31.8 Workflow Management</t>
  </si>
  <si>
    <t>BW10.5 VM Computergestützte Planung und Optimierung</t>
  </si>
  <si>
    <t>BW21.5 VM Softwaregestützte empirische Datenanalyse</t>
  </si>
  <si>
    <t>BW31.3 VM Daten-, Informations- und Wissensmanagement</t>
  </si>
  <si>
    <t>BW31.9 VM Aktuelle Fragestellungen der Wirtschaftsinformatik</t>
  </si>
  <si>
    <t>MW17.8 Projektseminar Modern Heuristics</t>
  </si>
  <si>
    <t>MW24.4 Seminar Quantitative Economics</t>
  </si>
  <si>
    <t>MW20.7 Research Seminar: Patent Data and Social Network Analysis</t>
  </si>
  <si>
    <t>Modulcode und Modultitel</t>
  </si>
  <si>
    <t>Modulverantwortlicher</t>
  </si>
  <si>
    <t>DigiLab-Punkte</t>
  </si>
  <si>
    <t>erzielte</t>
  </si>
  <si>
    <t>Boysen</t>
  </si>
  <si>
    <t>Brandtner</t>
  </si>
  <si>
    <t>Scholl</t>
  </si>
  <si>
    <t>Wolters</t>
  </si>
  <si>
    <t>Kirchkamp</t>
  </si>
  <si>
    <t>Pigorsch</t>
  </si>
  <si>
    <t>Ruhland</t>
  </si>
  <si>
    <t>Graf</t>
  </si>
  <si>
    <t>Walsh</t>
  </si>
  <si>
    <t>belegt?</t>
  </si>
  <si>
    <t>(x)</t>
  </si>
  <si>
    <t>anrechenbare</t>
  </si>
  <si>
    <t>Nachweis</t>
  </si>
  <si>
    <t>notwendig?</t>
  </si>
  <si>
    <t>Übersicht über belegte DigiLab-Kurse</t>
  </si>
  <si>
    <t>Note</t>
  </si>
  <si>
    <t>ja</t>
  </si>
  <si>
    <t>nein</t>
  </si>
  <si>
    <t xml:space="preserve">Liste der DigiLab-fähigen Module bzw. Kurse </t>
  </si>
  <si>
    <t>weitere belegte DigiLab-fähige Module bzw. Kurse</t>
  </si>
  <si>
    <t>Übersicht</t>
  </si>
  <si>
    <t>Punkte bzw. Note ergänzen?</t>
  </si>
  <si>
    <t>Berechnung der DigiLab-Punkte und Zertifikatsstufe</t>
  </si>
  <si>
    <t>B</t>
  </si>
  <si>
    <t>I</t>
  </si>
  <si>
    <t>A</t>
  </si>
  <si>
    <t>E</t>
  </si>
  <si>
    <t>E+</t>
  </si>
  <si>
    <t>x</t>
  </si>
  <si>
    <t>Bitte ergänzen Sie die Daten zu Ihrer Person:</t>
  </si>
  <si>
    <t>BW10.3 Seminar Operation Management</t>
  </si>
  <si>
    <t>2 – 4</t>
  </si>
  <si>
    <t>BW30.3 Seminar Statistik</t>
  </si>
  <si>
    <t>MW10.4 Seminar Operations Management</t>
  </si>
  <si>
    <t>Hüfner</t>
  </si>
  <si>
    <t>1 – 3</t>
  </si>
  <si>
    <t>MW30.5 Seminar Statistik</t>
  </si>
  <si>
    <t>1 – 6</t>
  </si>
  <si>
    <t>Freytag</t>
  </si>
  <si>
    <t>BW13.3 Bachelorseminar Organisation</t>
  </si>
  <si>
    <t>0 – 3</t>
  </si>
  <si>
    <t>MW12.1 Termingeschäfte und Finanzderivate</t>
  </si>
  <si>
    <t>Walgenbach</t>
  </si>
  <si>
    <t>MW13.4 Masterseminar Organisation</t>
  </si>
  <si>
    <t>MW13.6 Masterseminar Personalmanagement und Führung</t>
  </si>
  <si>
    <t>Kürsten</t>
  </si>
  <si>
    <t>Hunoldt</t>
  </si>
  <si>
    <t>MW41.2 Forschungskolloquium</t>
  </si>
  <si>
    <t>MW23.2 Advanced Public Economics II: Education Economics</t>
  </si>
  <si>
    <t>Übelmesser</t>
  </si>
  <si>
    <t>MW12.6 Risikomanagement, monetäre Risikomaße und Hedging</t>
  </si>
  <si>
    <t>Einführung in die Methodenanwendung empirischer Rechnungslegungsforschung</t>
  </si>
  <si>
    <t>Nguyen</t>
  </si>
  <si>
    <t>MW23.3 Advanced Public Economics IV: Special Topics</t>
  </si>
  <si>
    <t>BW30.1 BM Statistik</t>
  </si>
  <si>
    <t>Datenanalyse mit Excel</t>
  </si>
  <si>
    <t>BW31.5 VM E-Commerce</t>
  </si>
  <si>
    <t>MW26.2 Financial Intermediation and the Real Economy</t>
  </si>
  <si>
    <t>Streitz</t>
  </si>
  <si>
    <t>v250403</t>
  </si>
  <si>
    <t>Modulverantwortliche/-r</t>
  </si>
  <si>
    <t>BW10.8 VM Anwendungsorientierte Programmierung</t>
  </si>
  <si>
    <t>BW12.2 BM Corporate Finance</t>
  </si>
  <si>
    <t>BW12.3 VM Personal Finance</t>
  </si>
  <si>
    <t>BW24.1 BM Empirische und Experimentelle Wirtschaftsforschung</t>
  </si>
  <si>
    <t xml:space="preserve">BW30.2 VM Machine Learning: Einführung </t>
  </si>
  <si>
    <t>BW30.5 Einführung in die Datenanalyse mit Python</t>
  </si>
  <si>
    <t>BW31.1 BM Enterprise Resource Planning</t>
  </si>
  <si>
    <t>BW31.3 VM Einführung in Datenbanken</t>
  </si>
  <si>
    <t>BW31.4 VM Digital Business Models</t>
  </si>
  <si>
    <t>BW31.5 E-commerce</t>
  </si>
  <si>
    <t>BW31.6 Seminar Business Intelligence</t>
  </si>
  <si>
    <t>BW31.7 VM Business Analytics</t>
  </si>
  <si>
    <t>BW31.8 Vertiefungsmodul Web-Programmierung</t>
  </si>
  <si>
    <t>BW31.10 Seminar E-Commerce</t>
  </si>
  <si>
    <t>EDV-gestützte Steuerberatung
(kann im B.Sc. Wiwi über Berufsfeldqualifizierende Lehrinhalte angerechnet werden)</t>
  </si>
  <si>
    <t>Fallstudienseminar „Buchführung, Jahresabschlusserstellung und 
Unternehmensplanung unter Einsatz praxiserprobter Unternehmenssoftware“</t>
  </si>
  <si>
    <t>MW11.5 Projektstudium Marketing</t>
  </si>
  <si>
    <t>MW11.10 Seminar Marketing und Innovation</t>
  </si>
  <si>
    <t>MW12.1 Corporate Risk Management</t>
  </si>
  <si>
    <t>MW12.3 Sustainable Asset Management</t>
  </si>
  <si>
    <t>MW12.5 Seminar Security Trading</t>
  </si>
  <si>
    <t>MW12.6 Financial Forecasting</t>
  </si>
  <si>
    <t>MW 15.4 Rechnungslegung, Corporate Governance und Kapitalmarkt</t>
  </si>
  <si>
    <t>MW19.3 Gründungsmanagement und Finanzplanung</t>
  </si>
  <si>
    <t>MW21.10 Open Economy Macroeconomics</t>
  </si>
  <si>
    <t>MW21.11 Applied Business Cycle Analysis</t>
  </si>
  <si>
    <t>MW25.4 IPE III: Guided Reading in International Economics</t>
  </si>
  <si>
    <t>MW26.7. Topics in Economics - Topics in Empirical Banking</t>
  </si>
  <si>
    <t>MW30.6 Machine Learning: Deep Learning
(früher: Datengetriebene Methoden für betriebswirtschaftliche Analysen)</t>
  </si>
  <si>
    <t>MW31.3 Prescriptive Analytics</t>
  </si>
  <si>
    <t>MW31.4 Digital Business</t>
  </si>
  <si>
    <t>MW 31.5 Business Intelligence in Practice</t>
  </si>
  <si>
    <t>MW31.6 Digital Product Innovation</t>
  </si>
  <si>
    <t>MW31.7 Seminar Prescriptive Analytics</t>
  </si>
  <si>
    <t>MW31.9 Seminar Digital Business</t>
  </si>
  <si>
    <t>MW31.10 Computational Business Intelligence</t>
  </si>
  <si>
    <t>Auer</t>
  </si>
  <si>
    <t>Wessel</t>
  </si>
  <si>
    <t>Emde</t>
  </si>
  <si>
    <t>Jansen/Schoenfeldt</t>
  </si>
  <si>
    <t>Hüfner/Schwarz</t>
  </si>
  <si>
    <t>Zacharias</t>
  </si>
  <si>
    <t>Winkler</t>
  </si>
  <si>
    <t xml:space="preserve">  Nachname</t>
  </si>
  <si>
    <t xml:space="preserve">  Vorname</t>
  </si>
  <si>
    <t xml:space="preserve">  Matrikelnr.</t>
  </si>
  <si>
    <t xml:space="preserve">  DigiLab-Punkte</t>
  </si>
  <si>
    <t xml:space="preserve">  Stufe</t>
  </si>
  <si>
    <t xml:space="preserve">  Note</t>
  </si>
  <si>
    <t xml:space="preserve">  zu erbringende Nachweise</t>
  </si>
  <si>
    <t xml:space="preserve">  2. Ergänzen Sie (bei Punktspannen) die erzielten DigiLab-Punkte!</t>
  </si>
  <si>
    <t xml:space="preserve">  3. Ergänzen Sie die erzielten Noten der belegten Module!</t>
  </si>
  <si>
    <t xml:space="preserve">  4. Ergänzen Sie in der unteren Tabelle ggf. weitere DigiLab-fähige Veranstaltungen und die zugehörigen Informationen!</t>
  </si>
  <si>
    <t>BW12.1 Mathematik für Wirtschaftswissenschaftler 
(Mathematik B muss bestanden werden)</t>
  </si>
  <si>
    <t>MW31.10 Data Science in Python</t>
  </si>
  <si>
    <t xml:space="preserve">  1. Setzen Sie in den Tabellen ein "x", falls Sie die Veranstaltung belegt haben und diese in das Zertifikat einbringen möchten!</t>
  </si>
  <si>
    <t xml:space="preserve">  Haben Sie eine DigiLab-fähige Abschlussarbeit geschrieben (ja/nein)?</t>
  </si>
  <si>
    <t>Liste ehemaliger DigiLab-fähiger Module bzw. Kurse (nur im entsprechenden Zeitraum anrechenbar, siehe Modulliste)</t>
  </si>
  <si>
    <t>BW24.3 Seminar Empirische und Experimentelle Wirtschaftsforschung</t>
  </si>
  <si>
    <t>MW26.5 General Key Qualifications</t>
  </si>
  <si>
    <t>Jansen/Kraume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</si>
</sst>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Roboto Condensed"/>
    </font>
    <font>
      <sz val="11"/>
      <color theme="1"/>
      <name val="Roboto Condensed"/>
    </font>
    <font>
      <b/>
      <sz val="11"/>
      <color theme="1"/>
      <name val="Roboto Condensed"/>
    </font>
    <font>
      <b/>
      <sz val="11"/>
      <color theme="0"/>
      <name val="Roboto Condensed"/>
    </font>
    <font>
      <b/>
      <sz val="11"/>
      <color rgb="FFC00000"/>
      <name val="Roboto Condensed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1" xfId="0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164" fontId="2" fillId="0" borderId="10" xfId="0" applyNumberFormat="1" applyFont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6" borderId="1" xfId="0" applyNumberFormat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>
      <alignment vertical="center"/>
    </xf>
    <xf numFmtId="0" fontId="2" fillId="2" borderId="15" xfId="0" applyFont="1" applyFill="1" applyBorder="1" applyAlignment="1">
      <alignment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2" borderId="19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center"/>
    </xf>
    <xf numFmtId="14" fontId="4" fillId="3" borderId="13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5" borderId="11" xfId="0" applyFont="1" applyFill="1" applyBorder="1" applyAlignment="1">
      <alignment vertical="center"/>
    </xf>
    <xf numFmtId="0" fontId="1" fillId="2" borderId="0" xfId="0" applyFont="1" applyFill="1" applyAlignment="1">
      <alignment horizontal="left"/>
    </xf>
    <xf numFmtId="0" fontId="2" fillId="6" borderId="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164" fontId="2" fillId="6" borderId="10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7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6" borderId="12" xfId="0" applyFont="1" applyFill="1" applyBorder="1" applyAlignment="1" applyProtection="1">
      <alignment horizontal="left" vertical="center"/>
      <protection locked="0"/>
    </xf>
    <xf numFmtId="0" fontId="3" fillId="6" borderId="13" xfId="0" applyFont="1" applyFill="1" applyBorder="1" applyAlignment="1" applyProtection="1">
      <alignment horizontal="left" vertical="center"/>
      <protection locked="0"/>
    </xf>
    <xf numFmtId="0" fontId="2" fillId="5" borderId="11" xfId="0" applyFont="1" applyFill="1" applyBorder="1" applyAlignment="1">
      <alignment horizontal="left" vertical="center"/>
    </xf>
    <xf numFmtId="0" fontId="2" fillId="5" borderId="13" xfId="0" applyFont="1" applyFill="1" applyBorder="1" applyAlignment="1">
      <alignment horizontal="left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2" fillId="6" borderId="1" xfId="0" applyFont="1" applyFill="1" applyBorder="1" applyAlignment="1" applyProtection="1">
      <alignment horizontal="left" vertical="center"/>
      <protection locked="0"/>
    </xf>
    <xf numFmtId="0" fontId="4" fillId="3" borderId="9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5" borderId="12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293754"/>
      <color rgb="FFBC14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D440E-4D67-4164-9F4F-6780F9698C33}">
  <dimension ref="A1:AI173"/>
  <sheetViews>
    <sheetView tabSelected="1" zoomScale="85" zoomScaleNormal="85" workbookViewId="0">
      <pane ySplit="15" topLeftCell="A19" activePane="bottomLeft" state="frozen"/>
      <selection pane="bottomLeft" activeCell="D4" sqref="D4:I4"/>
    </sheetView>
  </sheetViews>
  <sheetFormatPr baseColWidth="10" defaultColWidth="11.42578125" defaultRowHeight="15" x14ac:dyDescent="0.25"/>
  <cols>
    <col min="1" max="1" width="3.7109375" style="18" customWidth="1"/>
    <col min="2" max="2" width="66.7109375" style="18" customWidth="1"/>
    <col min="3" max="3" width="23.28515625" style="18" customWidth="1"/>
    <col min="4" max="4" width="14.7109375" style="19" customWidth="1"/>
    <col min="5" max="5" width="8.28515625" style="18" customWidth="1"/>
    <col min="6" max="6" width="14.7109375" style="18" customWidth="1"/>
    <col min="7" max="7" width="8.28515625" style="18" customWidth="1"/>
    <col min="8" max="8" width="45.7109375" style="19" customWidth="1"/>
    <col min="9" max="9" width="15.7109375" style="19" customWidth="1"/>
    <col min="10" max="10" width="3.7109375" style="18" customWidth="1"/>
    <col min="11" max="26" width="11.42578125" style="18" customWidth="1"/>
    <col min="27" max="29" width="11.42578125" style="19" hidden="1" customWidth="1"/>
    <col min="30" max="30" width="11.42578125" style="18" hidden="1" customWidth="1"/>
    <col min="31" max="35" width="11.42578125" style="19" hidden="1" customWidth="1"/>
    <col min="36" max="16384" width="11.42578125" style="18"/>
  </cols>
  <sheetData>
    <row r="1" spans="1:30" s="19" customFormat="1" x14ac:dyDescent="0.25">
      <c r="A1" s="14"/>
      <c r="B1" s="15"/>
      <c r="C1" s="15"/>
      <c r="D1" s="16"/>
      <c r="E1" s="15"/>
      <c r="F1" s="15"/>
      <c r="G1" s="15"/>
      <c r="H1" s="16"/>
      <c r="I1" s="16"/>
      <c r="J1" s="17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D1" s="18"/>
    </row>
    <row r="2" spans="1:30" s="19" customFormat="1" ht="24.95" customHeight="1" x14ac:dyDescent="0.25">
      <c r="A2" s="20"/>
      <c r="B2" s="69" t="s">
        <v>51</v>
      </c>
      <c r="C2" s="70"/>
      <c r="D2" s="70"/>
      <c r="E2" s="70"/>
      <c r="F2" s="70"/>
      <c r="G2" s="70"/>
      <c r="H2" s="70"/>
      <c r="I2" s="41" t="s">
        <v>96</v>
      </c>
      <c r="J2" s="21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9" t="s">
        <v>53</v>
      </c>
      <c r="AB2" s="19" t="s">
        <v>65</v>
      </c>
      <c r="AD2" s="18"/>
    </row>
    <row r="3" spans="1:30" s="19" customFormat="1" x14ac:dyDescent="0.25">
      <c r="A3" s="20"/>
      <c r="B3" s="42"/>
      <c r="C3" s="42"/>
      <c r="D3" s="43"/>
      <c r="E3" s="42"/>
      <c r="F3" s="42"/>
      <c r="G3" s="42"/>
      <c r="H3" s="43"/>
      <c r="I3" s="43"/>
      <c r="J3" s="21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 t="s">
        <v>54</v>
      </c>
      <c r="AD3" s="18"/>
    </row>
    <row r="4" spans="1:30" s="19" customFormat="1" x14ac:dyDescent="0.25">
      <c r="A4" s="20"/>
      <c r="B4" s="71" t="s">
        <v>66</v>
      </c>
      <c r="C4" s="44" t="s">
        <v>141</v>
      </c>
      <c r="D4" s="74"/>
      <c r="E4" s="74"/>
      <c r="F4" s="74"/>
      <c r="G4" s="74"/>
      <c r="H4" s="74"/>
      <c r="I4" s="75"/>
      <c r="J4" s="21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D4" s="18"/>
    </row>
    <row r="5" spans="1:30" s="19" customFormat="1" x14ac:dyDescent="0.25">
      <c r="A5" s="20"/>
      <c r="B5" s="72"/>
      <c r="C5" s="44" t="s">
        <v>142</v>
      </c>
      <c r="D5" s="74"/>
      <c r="E5" s="74"/>
      <c r="F5" s="74"/>
      <c r="G5" s="74"/>
      <c r="H5" s="74"/>
      <c r="I5" s="75"/>
      <c r="J5" s="21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D5" s="18"/>
    </row>
    <row r="6" spans="1:30" s="19" customFormat="1" x14ac:dyDescent="0.25">
      <c r="A6" s="20"/>
      <c r="B6" s="73"/>
      <c r="C6" s="44" t="s">
        <v>143</v>
      </c>
      <c r="D6" s="74"/>
      <c r="E6" s="74"/>
      <c r="F6" s="74"/>
      <c r="G6" s="74"/>
      <c r="H6" s="74"/>
      <c r="I6" s="75"/>
      <c r="J6" s="21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D6" s="18"/>
    </row>
    <row r="7" spans="1:30" s="19" customFormat="1" x14ac:dyDescent="0.25">
      <c r="A7" s="20"/>
      <c r="B7" s="42"/>
      <c r="C7" s="42"/>
      <c r="D7" s="43"/>
      <c r="E7" s="42"/>
      <c r="F7" s="42"/>
      <c r="G7" s="42"/>
      <c r="H7" s="43"/>
      <c r="I7" s="43"/>
      <c r="J7" s="21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D7" s="18"/>
    </row>
    <row r="8" spans="1:30" s="19" customFormat="1" x14ac:dyDescent="0.2">
      <c r="A8" s="20"/>
      <c r="B8" s="68" t="s">
        <v>59</v>
      </c>
      <c r="C8" s="68"/>
      <c r="D8" s="68"/>
      <c r="E8" s="68"/>
      <c r="F8" s="42"/>
      <c r="G8" s="45" t="s">
        <v>57</v>
      </c>
      <c r="H8" s="42"/>
      <c r="I8" s="42"/>
      <c r="J8" s="21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D8" s="18"/>
    </row>
    <row r="9" spans="1:30" s="19" customFormat="1" x14ac:dyDescent="0.25">
      <c r="A9" s="20"/>
      <c r="B9" s="76" t="s">
        <v>153</v>
      </c>
      <c r="C9" s="97"/>
      <c r="D9" s="97"/>
      <c r="E9" s="77"/>
      <c r="F9" s="42"/>
      <c r="G9" s="76" t="s">
        <v>144</v>
      </c>
      <c r="H9" s="77"/>
      <c r="I9" s="46">
        <f>SUM(F19:F83,F88:F112,F117:F136)</f>
        <v>0</v>
      </c>
      <c r="J9" s="21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9">
        <f>IF(C14="ja",1,0)</f>
        <v>0</v>
      </c>
      <c r="AD9" s="18"/>
    </row>
    <row r="10" spans="1:30" s="19" customFormat="1" x14ac:dyDescent="0.25">
      <c r="A10" s="20"/>
      <c r="B10" s="76" t="s">
        <v>148</v>
      </c>
      <c r="C10" s="97"/>
      <c r="D10" s="97"/>
      <c r="E10" s="77"/>
      <c r="F10" s="42"/>
      <c r="G10" s="76" t="s">
        <v>145</v>
      </c>
      <c r="H10" s="77"/>
      <c r="I10" s="47" t="str">
        <f>IF(OR(I9&gt;=65,AND(I9&gt;=45,C14="ja")),"Expert",IF(I9&gt;=36,IF(C14="ja","Advanced Plus","Advanced"),IF(I9&gt;=27,IF(C14="ja","Intermediate Plus","Intermediate"),IF(I9&gt;=21,"Basic",""))))</f>
        <v/>
      </c>
      <c r="J10" s="21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9">
        <f>COUNTIF(I19:I83,"ja")</f>
        <v>0</v>
      </c>
      <c r="AD10" s="18"/>
    </row>
    <row r="11" spans="1:30" s="19" customFormat="1" x14ac:dyDescent="0.25">
      <c r="A11" s="20"/>
      <c r="B11" s="76" t="s">
        <v>149</v>
      </c>
      <c r="C11" s="97"/>
      <c r="D11" s="97"/>
      <c r="E11" s="77"/>
      <c r="F11" s="42"/>
      <c r="G11" s="76" t="s">
        <v>146</v>
      </c>
      <c r="H11" s="77"/>
      <c r="I11" s="48" t="str">
        <f>IF(I9&gt;=65,AI173,IF(I9&gt;=45,AH173,IF(I9&gt;=36,AG173,IF(I9&gt;=27,AF173,IF(I9&gt;=21,AE173,"")))))</f>
        <v/>
      </c>
      <c r="J11" s="21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9">
        <f>COUNTIF(I88:I112,"ja")</f>
        <v>0</v>
      </c>
      <c r="AD11" s="18"/>
    </row>
    <row r="12" spans="1:30" s="19" customFormat="1" x14ac:dyDescent="0.25">
      <c r="A12" s="20"/>
      <c r="B12" s="76" t="s">
        <v>150</v>
      </c>
      <c r="C12" s="97"/>
      <c r="D12" s="97"/>
      <c r="E12" s="77"/>
      <c r="F12" s="42"/>
      <c r="G12" s="76" t="s">
        <v>147</v>
      </c>
      <c r="H12" s="77"/>
      <c r="I12" s="47">
        <f>SUM(AA9:AA12)</f>
        <v>0</v>
      </c>
      <c r="J12" s="21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9">
        <f>COUNTIF(I117:I136,"ja")</f>
        <v>0</v>
      </c>
      <c r="AD12" s="18"/>
    </row>
    <row r="13" spans="1:30" s="19" customFormat="1" x14ac:dyDescent="0.25">
      <c r="A13" s="20"/>
      <c r="B13" s="42"/>
      <c r="C13" s="42"/>
      <c r="D13" s="43"/>
      <c r="E13" s="42"/>
      <c r="F13" s="42"/>
      <c r="G13" s="42"/>
      <c r="H13" s="43"/>
      <c r="I13" s="43"/>
      <c r="J13" s="21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D13" s="18"/>
    </row>
    <row r="14" spans="1:30" s="19" customFormat="1" x14ac:dyDescent="0.25">
      <c r="A14" s="20"/>
      <c r="B14" s="49" t="s">
        <v>154</v>
      </c>
      <c r="C14" s="7"/>
      <c r="D14" s="78" t="str">
        <f>IF(C14="ja","Nachweis notwendig!","")</f>
        <v/>
      </c>
      <c r="E14" s="79"/>
      <c r="F14" s="22"/>
      <c r="G14" s="42"/>
      <c r="H14" s="42"/>
      <c r="I14" s="42"/>
      <c r="J14" s="21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D14" s="18"/>
    </row>
    <row r="15" spans="1:30" s="19" customFormat="1" x14ac:dyDescent="0.25">
      <c r="A15" s="20"/>
      <c r="B15" s="42"/>
      <c r="C15" s="42"/>
      <c r="D15" s="43"/>
      <c r="E15" s="42"/>
      <c r="F15" s="42"/>
      <c r="G15" s="42"/>
      <c r="H15" s="43"/>
      <c r="I15" s="43"/>
      <c r="J15" s="21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D15" s="18"/>
    </row>
    <row r="16" spans="1:30" s="19" customFormat="1" x14ac:dyDescent="0.25">
      <c r="A16" s="20"/>
      <c r="B16" s="98" t="s">
        <v>55</v>
      </c>
      <c r="C16" s="98"/>
      <c r="D16" s="98"/>
      <c r="E16" s="98"/>
      <c r="F16" s="98"/>
      <c r="G16" s="98"/>
      <c r="H16" s="98"/>
      <c r="I16" s="98"/>
      <c r="J16" s="21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D16" s="18"/>
    </row>
    <row r="17" spans="1:10" ht="15" customHeight="1" x14ac:dyDescent="0.25">
      <c r="A17" s="20"/>
      <c r="B17" s="81" t="s">
        <v>33</v>
      </c>
      <c r="C17" s="81" t="s">
        <v>97</v>
      </c>
      <c r="D17" s="51" t="s">
        <v>48</v>
      </c>
      <c r="E17" s="52" t="s">
        <v>46</v>
      </c>
      <c r="F17" s="51" t="s">
        <v>36</v>
      </c>
      <c r="G17" s="89" t="s">
        <v>52</v>
      </c>
      <c r="H17" s="91" t="s">
        <v>58</v>
      </c>
      <c r="I17" s="51" t="s">
        <v>49</v>
      </c>
      <c r="J17" s="23"/>
    </row>
    <row r="18" spans="1:10" x14ac:dyDescent="0.25">
      <c r="A18" s="20"/>
      <c r="B18" s="82"/>
      <c r="C18" s="82"/>
      <c r="D18" s="53" t="s">
        <v>35</v>
      </c>
      <c r="E18" s="53" t="s">
        <v>47</v>
      </c>
      <c r="F18" s="53" t="s">
        <v>35</v>
      </c>
      <c r="G18" s="90"/>
      <c r="H18" s="92"/>
      <c r="I18" s="53" t="s">
        <v>50</v>
      </c>
      <c r="J18" s="24"/>
    </row>
    <row r="19" spans="1:10" s="28" customFormat="1" ht="15" customHeight="1" x14ac:dyDescent="0.25">
      <c r="A19" s="25"/>
      <c r="B19" s="54" t="s">
        <v>67</v>
      </c>
      <c r="C19" s="54" t="s">
        <v>37</v>
      </c>
      <c r="D19" s="55" t="s">
        <v>68</v>
      </c>
      <c r="E19" s="1"/>
      <c r="F19" s="1"/>
      <c r="G19" s="1"/>
      <c r="H19" s="8" t="str">
        <f>IF(AND(E19="x",OR(F19="",G19="")),"Bitte links die erzielten Punkte/die Note ergänzen.","")</f>
        <v/>
      </c>
      <c r="I19" s="26" t="str">
        <f>IF(AND(E19="x",H19=""),IF(F19&gt;VALUE(LEFT(D19,1)),"ja",""),"")</f>
        <v/>
      </c>
      <c r="J19" s="27"/>
    </row>
    <row r="20" spans="1:10" s="28" customFormat="1" ht="15" customHeight="1" x14ac:dyDescent="0.25">
      <c r="A20" s="25"/>
      <c r="B20" s="56" t="s">
        <v>26</v>
      </c>
      <c r="C20" s="57" t="s">
        <v>37</v>
      </c>
      <c r="D20" s="58">
        <v>6</v>
      </c>
      <c r="E20" s="7"/>
      <c r="F20" s="46" t="str">
        <f>IF(E20="x",D20,"")</f>
        <v/>
      </c>
      <c r="G20" s="10"/>
      <c r="H20" s="58" t="str">
        <f>IF(AND(E20="x",G20=""),"Bitte links die Note ergänzen.","")</f>
        <v/>
      </c>
      <c r="I20" s="59"/>
      <c r="J20" s="27"/>
    </row>
    <row r="21" spans="1:10" s="28" customFormat="1" ht="15" customHeight="1" x14ac:dyDescent="0.25">
      <c r="A21" s="25"/>
      <c r="B21" s="9" t="s">
        <v>0</v>
      </c>
      <c r="C21" s="54" t="s">
        <v>37</v>
      </c>
      <c r="D21" s="8">
        <v>6</v>
      </c>
      <c r="E21" s="12"/>
      <c r="F21" s="60" t="str">
        <f t="shared" ref="F21:F82" si="0">IF(E21="x",D21,"")</f>
        <v/>
      </c>
      <c r="G21" s="13"/>
      <c r="H21" s="61" t="str">
        <f t="shared" ref="H21:H82" si="1">IF(AND(E21="x",G21=""),"Bitte links die Note ergänzen.","")</f>
        <v/>
      </c>
      <c r="I21" s="62"/>
      <c r="J21" s="27"/>
    </row>
    <row r="22" spans="1:10" s="28" customFormat="1" ht="15" customHeight="1" x14ac:dyDescent="0.25">
      <c r="A22" s="25"/>
      <c r="B22" s="56" t="s">
        <v>1</v>
      </c>
      <c r="C22" s="57" t="s">
        <v>37</v>
      </c>
      <c r="D22" s="58">
        <v>6</v>
      </c>
      <c r="E22" s="7"/>
      <c r="F22" s="46" t="str">
        <f t="shared" si="0"/>
        <v/>
      </c>
      <c r="G22" s="10"/>
      <c r="H22" s="58" t="str">
        <f t="shared" si="1"/>
        <v/>
      </c>
      <c r="I22" s="59"/>
      <c r="J22" s="27"/>
    </row>
    <row r="23" spans="1:10" s="28" customFormat="1" ht="15" customHeight="1" x14ac:dyDescent="0.25">
      <c r="A23" s="25"/>
      <c r="B23" s="9" t="s">
        <v>98</v>
      </c>
      <c r="C23" s="54" t="s">
        <v>37</v>
      </c>
      <c r="D23" s="8">
        <v>6</v>
      </c>
      <c r="E23" s="12"/>
      <c r="F23" s="60" t="str">
        <f t="shared" si="0"/>
        <v/>
      </c>
      <c r="G23" s="13"/>
      <c r="H23" s="61" t="str">
        <f t="shared" si="1"/>
        <v/>
      </c>
      <c r="I23" s="62"/>
      <c r="J23" s="27"/>
    </row>
    <row r="24" spans="1:10" s="28" customFormat="1" ht="15" customHeight="1" x14ac:dyDescent="0.25">
      <c r="A24" s="25"/>
      <c r="B24" s="56" t="s">
        <v>99</v>
      </c>
      <c r="C24" s="56" t="s">
        <v>134</v>
      </c>
      <c r="D24" s="58">
        <v>1</v>
      </c>
      <c r="E24" s="7"/>
      <c r="F24" s="46" t="str">
        <f t="shared" si="0"/>
        <v/>
      </c>
      <c r="G24" s="10"/>
      <c r="H24" s="58" t="str">
        <f t="shared" si="1"/>
        <v/>
      </c>
      <c r="I24" s="59"/>
      <c r="J24" s="27"/>
    </row>
    <row r="25" spans="1:10" s="28" customFormat="1" ht="15" customHeight="1" x14ac:dyDescent="0.25">
      <c r="A25" s="25"/>
      <c r="B25" s="9" t="s">
        <v>100</v>
      </c>
      <c r="C25" s="9" t="s">
        <v>134</v>
      </c>
      <c r="D25" s="8">
        <v>1</v>
      </c>
      <c r="E25" s="12"/>
      <c r="F25" s="60" t="str">
        <f t="shared" si="0"/>
        <v/>
      </c>
      <c r="G25" s="13"/>
      <c r="H25" s="61" t="str">
        <f t="shared" si="1"/>
        <v/>
      </c>
      <c r="I25" s="62"/>
      <c r="J25" s="27"/>
    </row>
    <row r="26" spans="1:10" s="28" customFormat="1" ht="15" customHeight="1" x14ac:dyDescent="0.25">
      <c r="A26" s="25"/>
      <c r="B26" s="56" t="s">
        <v>76</v>
      </c>
      <c r="C26" s="56" t="s">
        <v>79</v>
      </c>
      <c r="D26" s="58" t="s">
        <v>77</v>
      </c>
      <c r="E26" s="7"/>
      <c r="F26" s="7"/>
      <c r="G26" s="7"/>
      <c r="H26" s="58" t="str">
        <f>IF(AND(E26="x",OR(F26="",G26="")),"Bitte links die erzielten Punkte/die Note ergänzen.","")</f>
        <v/>
      </c>
      <c r="I26" s="59" t="str">
        <f>IF(AND(E26="x",H26=""),IF(F26&gt;VALUE(LEFT(D26,1)),"ja",""),"")</f>
        <v/>
      </c>
      <c r="J26" s="27"/>
    </row>
    <row r="27" spans="1:10" s="28" customFormat="1" ht="15" customHeight="1" x14ac:dyDescent="0.25">
      <c r="A27" s="25"/>
      <c r="B27" s="9" t="s">
        <v>2</v>
      </c>
      <c r="C27" s="9" t="s">
        <v>39</v>
      </c>
      <c r="D27" s="8">
        <v>4</v>
      </c>
      <c r="E27" s="12"/>
      <c r="F27" s="60" t="str">
        <f t="shared" si="0"/>
        <v/>
      </c>
      <c r="G27" s="13"/>
      <c r="H27" s="61" t="str">
        <f t="shared" si="1"/>
        <v/>
      </c>
      <c r="I27" s="62"/>
      <c r="J27" s="27"/>
    </row>
    <row r="28" spans="1:10" s="28" customFormat="1" ht="15" customHeight="1" x14ac:dyDescent="0.25">
      <c r="A28" s="25"/>
      <c r="B28" s="56" t="s">
        <v>101</v>
      </c>
      <c r="C28" s="56" t="s">
        <v>41</v>
      </c>
      <c r="D28" s="58">
        <v>4</v>
      </c>
      <c r="E28" s="7"/>
      <c r="F28" s="46" t="str">
        <f t="shared" si="0"/>
        <v/>
      </c>
      <c r="G28" s="10"/>
      <c r="H28" s="58" t="str">
        <f t="shared" si="1"/>
        <v/>
      </c>
      <c r="I28" s="59"/>
      <c r="J28" s="27"/>
    </row>
    <row r="29" spans="1:10" s="28" customFormat="1" ht="15" customHeight="1" x14ac:dyDescent="0.25">
      <c r="A29" s="25"/>
      <c r="B29" s="9" t="s">
        <v>156</v>
      </c>
      <c r="C29" s="9" t="s">
        <v>41</v>
      </c>
      <c r="D29" s="8" t="s">
        <v>3</v>
      </c>
      <c r="E29" s="12"/>
      <c r="F29" s="12"/>
      <c r="G29" s="12"/>
      <c r="H29" s="61" t="str">
        <f>IF(AND(E29="x",OR(F29="",G29="")),"Bitte links die erzielten Punkte/die Note ergänzen.","")</f>
        <v/>
      </c>
      <c r="I29" s="62" t="str">
        <f>IF(AND(E29="x",H29=""),IF(F29&gt;VALUE(LEFT(D29,1)),"ja",""),"")</f>
        <v/>
      </c>
      <c r="J29" s="27"/>
    </row>
    <row r="30" spans="1:10" s="28" customFormat="1" ht="15" customHeight="1" x14ac:dyDescent="0.25">
      <c r="A30" s="25"/>
      <c r="B30" s="56" t="s">
        <v>91</v>
      </c>
      <c r="C30" s="56" t="s">
        <v>42</v>
      </c>
      <c r="D30" s="58">
        <v>2</v>
      </c>
      <c r="E30" s="7"/>
      <c r="F30" s="46" t="str">
        <f t="shared" si="0"/>
        <v/>
      </c>
      <c r="G30" s="10"/>
      <c r="H30" s="58" t="str">
        <f t="shared" si="1"/>
        <v/>
      </c>
      <c r="I30" s="59"/>
      <c r="J30" s="27"/>
    </row>
    <row r="31" spans="1:10" s="28" customFormat="1" ht="15" customHeight="1" x14ac:dyDescent="0.25">
      <c r="A31" s="25"/>
      <c r="B31" s="9" t="s">
        <v>102</v>
      </c>
      <c r="C31" s="9" t="s">
        <v>42</v>
      </c>
      <c r="D31" s="8">
        <v>3</v>
      </c>
      <c r="E31" s="12"/>
      <c r="F31" s="60" t="str">
        <f t="shared" si="0"/>
        <v/>
      </c>
      <c r="G31" s="13"/>
      <c r="H31" s="61" t="str">
        <f t="shared" si="1"/>
        <v/>
      </c>
      <c r="I31" s="62"/>
      <c r="J31" s="27"/>
    </row>
    <row r="32" spans="1:10" s="28" customFormat="1" ht="15" customHeight="1" x14ac:dyDescent="0.25">
      <c r="A32" s="25"/>
      <c r="B32" s="56" t="s">
        <v>69</v>
      </c>
      <c r="C32" s="56" t="s">
        <v>42</v>
      </c>
      <c r="D32" s="58" t="s">
        <v>3</v>
      </c>
      <c r="E32" s="7"/>
      <c r="F32" s="7"/>
      <c r="G32" s="7"/>
      <c r="H32" s="58" t="str">
        <f>IF(AND(E32="x",OR(F32="",G32="")),"Bitte links die erzielten Punkte/die Note ergänzen.","")</f>
        <v/>
      </c>
      <c r="I32" s="59" t="str">
        <f>IF(AND(E32="x",H32=""),IF(F32&gt;VALUE(LEFT(D32,1)),"ja",""),"")</f>
        <v/>
      </c>
      <c r="J32" s="27"/>
    </row>
    <row r="33" spans="1:10" s="28" customFormat="1" ht="15" customHeight="1" x14ac:dyDescent="0.25">
      <c r="A33" s="25"/>
      <c r="B33" s="9" t="s">
        <v>103</v>
      </c>
      <c r="C33" s="9" t="s">
        <v>42</v>
      </c>
      <c r="D33" s="8">
        <v>6</v>
      </c>
      <c r="E33" s="12"/>
      <c r="F33" s="60" t="str">
        <f t="shared" si="0"/>
        <v/>
      </c>
      <c r="G33" s="13"/>
      <c r="H33" s="61" t="str">
        <f t="shared" si="1"/>
        <v/>
      </c>
      <c r="I33" s="62"/>
      <c r="J33" s="27"/>
    </row>
    <row r="34" spans="1:10" s="28" customFormat="1" ht="15" customHeight="1" x14ac:dyDescent="0.25">
      <c r="A34" s="25"/>
      <c r="B34" s="56" t="s">
        <v>104</v>
      </c>
      <c r="C34" s="56" t="s">
        <v>135</v>
      </c>
      <c r="D34" s="58">
        <v>3</v>
      </c>
      <c r="E34" s="7"/>
      <c r="F34" s="46" t="str">
        <f t="shared" si="0"/>
        <v/>
      </c>
      <c r="G34" s="10"/>
      <c r="H34" s="58" t="str">
        <f t="shared" si="1"/>
        <v/>
      </c>
      <c r="I34" s="59"/>
      <c r="J34" s="27"/>
    </row>
    <row r="35" spans="1:10" s="28" customFormat="1" ht="15" customHeight="1" x14ac:dyDescent="0.25">
      <c r="A35" s="25"/>
      <c r="B35" s="9" t="s">
        <v>6</v>
      </c>
      <c r="C35" s="9" t="s">
        <v>136</v>
      </c>
      <c r="D35" s="8">
        <v>3</v>
      </c>
      <c r="E35" s="12"/>
      <c r="F35" s="60" t="str">
        <f t="shared" si="0"/>
        <v/>
      </c>
      <c r="G35" s="13"/>
      <c r="H35" s="61" t="str">
        <f t="shared" si="1"/>
        <v/>
      </c>
      <c r="I35" s="62"/>
      <c r="J35" s="27"/>
    </row>
    <row r="36" spans="1:10" s="28" customFormat="1" ht="15" customHeight="1" x14ac:dyDescent="0.25">
      <c r="A36" s="25"/>
      <c r="B36" s="56" t="s">
        <v>105</v>
      </c>
      <c r="C36" s="56" t="s">
        <v>136</v>
      </c>
      <c r="D36" s="58">
        <v>3</v>
      </c>
      <c r="E36" s="7"/>
      <c r="F36" s="46" t="str">
        <f t="shared" si="0"/>
        <v/>
      </c>
      <c r="G36" s="10"/>
      <c r="H36" s="58" t="str">
        <f t="shared" si="1"/>
        <v/>
      </c>
      <c r="I36" s="59"/>
      <c r="J36" s="27"/>
    </row>
    <row r="37" spans="1:10" s="28" customFormat="1" ht="15" customHeight="1" x14ac:dyDescent="0.25">
      <c r="A37" s="25"/>
      <c r="B37" s="9" t="s">
        <v>106</v>
      </c>
      <c r="C37" s="9" t="s">
        <v>135</v>
      </c>
      <c r="D37" s="8">
        <v>3</v>
      </c>
      <c r="E37" s="12"/>
      <c r="F37" s="60" t="str">
        <f t="shared" si="0"/>
        <v/>
      </c>
      <c r="G37" s="13"/>
      <c r="H37" s="61" t="str">
        <f t="shared" si="1"/>
        <v/>
      </c>
      <c r="I37" s="62"/>
      <c r="J37" s="27"/>
    </row>
    <row r="38" spans="1:10" s="28" customFormat="1" ht="15" customHeight="1" x14ac:dyDescent="0.25">
      <c r="A38" s="25"/>
      <c r="B38" s="56" t="s">
        <v>107</v>
      </c>
      <c r="C38" s="56" t="s">
        <v>135</v>
      </c>
      <c r="D38" s="58">
        <v>3</v>
      </c>
      <c r="E38" s="7"/>
      <c r="F38" s="46" t="str">
        <f t="shared" si="0"/>
        <v/>
      </c>
      <c r="G38" s="10"/>
      <c r="H38" s="58" t="str">
        <f t="shared" si="1"/>
        <v/>
      </c>
      <c r="I38" s="59"/>
      <c r="J38" s="27"/>
    </row>
    <row r="39" spans="1:10" s="28" customFormat="1" ht="15" customHeight="1" x14ac:dyDescent="0.25">
      <c r="A39" s="25"/>
      <c r="B39" s="9" t="s">
        <v>108</v>
      </c>
      <c r="C39" s="9" t="s">
        <v>136</v>
      </c>
      <c r="D39" s="8">
        <v>3</v>
      </c>
      <c r="E39" s="12"/>
      <c r="F39" s="60" t="str">
        <f t="shared" si="0"/>
        <v/>
      </c>
      <c r="G39" s="13"/>
      <c r="H39" s="61" t="str">
        <f t="shared" si="1"/>
        <v/>
      </c>
      <c r="I39" s="62"/>
      <c r="J39" s="27"/>
    </row>
    <row r="40" spans="1:10" s="28" customFormat="1" ht="15" customHeight="1" x14ac:dyDescent="0.25">
      <c r="A40" s="25"/>
      <c r="B40" s="56" t="s">
        <v>109</v>
      </c>
      <c r="C40" s="56" t="s">
        <v>136</v>
      </c>
      <c r="D40" s="58">
        <v>3</v>
      </c>
      <c r="E40" s="7"/>
      <c r="F40" s="46" t="str">
        <f t="shared" si="0"/>
        <v/>
      </c>
      <c r="G40" s="10"/>
      <c r="H40" s="58" t="str">
        <f t="shared" si="1"/>
        <v/>
      </c>
      <c r="I40" s="59"/>
      <c r="J40" s="27"/>
    </row>
    <row r="41" spans="1:10" s="28" customFormat="1" ht="15" customHeight="1" x14ac:dyDescent="0.25">
      <c r="A41" s="25"/>
      <c r="B41" s="9" t="s">
        <v>110</v>
      </c>
      <c r="C41" s="9" t="s">
        <v>135</v>
      </c>
      <c r="D41" s="8">
        <v>2</v>
      </c>
      <c r="E41" s="12"/>
      <c r="F41" s="60" t="str">
        <f t="shared" si="0"/>
        <v/>
      </c>
      <c r="G41" s="13"/>
      <c r="H41" s="61" t="str">
        <f t="shared" si="1"/>
        <v/>
      </c>
      <c r="I41" s="62"/>
      <c r="J41" s="27"/>
    </row>
    <row r="42" spans="1:10" s="28" customFormat="1" ht="15" customHeight="1" x14ac:dyDescent="0.25">
      <c r="A42" s="25"/>
      <c r="B42" s="56" t="s">
        <v>111</v>
      </c>
      <c r="C42" s="56" t="s">
        <v>135</v>
      </c>
      <c r="D42" s="58" t="s">
        <v>77</v>
      </c>
      <c r="E42" s="7"/>
      <c r="F42" s="7"/>
      <c r="G42" s="7"/>
      <c r="H42" s="58" t="str">
        <f>IF(AND(E42="x",OR(F42="",G42="")),"Bitte links die erzielten Punkte/die Note ergänzen.","")</f>
        <v/>
      </c>
      <c r="I42" s="59" t="str">
        <f>IF(AND(E42="x",H42=""),IF(F42&gt;VALUE(LEFT(D42,1)),"ja",""),"")</f>
        <v/>
      </c>
      <c r="J42" s="27"/>
    </row>
    <row r="43" spans="1:10" s="28" customFormat="1" ht="15" customHeight="1" x14ac:dyDescent="0.25">
      <c r="A43" s="25"/>
      <c r="B43" s="9" t="s">
        <v>112</v>
      </c>
      <c r="C43" s="9" t="s">
        <v>158</v>
      </c>
      <c r="D43" s="8">
        <v>3</v>
      </c>
      <c r="E43" s="12"/>
      <c r="F43" s="60" t="str">
        <f t="shared" si="0"/>
        <v/>
      </c>
      <c r="G43" s="13"/>
      <c r="H43" s="61" t="str">
        <f t="shared" si="1"/>
        <v/>
      </c>
      <c r="I43" s="62"/>
      <c r="J43" s="27"/>
    </row>
    <row r="44" spans="1:10" s="28" customFormat="1" ht="30" customHeight="1" x14ac:dyDescent="0.25">
      <c r="A44" s="25"/>
      <c r="B44" s="56" t="s">
        <v>11</v>
      </c>
      <c r="C44" s="56" t="s">
        <v>137</v>
      </c>
      <c r="D44" s="58">
        <v>3</v>
      </c>
      <c r="E44" s="7"/>
      <c r="F44" s="46" t="str">
        <f t="shared" si="0"/>
        <v/>
      </c>
      <c r="G44" s="10"/>
      <c r="H44" s="58" t="str">
        <f t="shared" si="1"/>
        <v/>
      </c>
      <c r="I44" s="59"/>
      <c r="J44" s="27"/>
    </row>
    <row r="45" spans="1:10" s="28" customFormat="1" ht="30" customHeight="1" x14ac:dyDescent="0.25">
      <c r="A45" s="25"/>
      <c r="B45" s="9" t="s">
        <v>113</v>
      </c>
      <c r="C45" s="9" t="s">
        <v>138</v>
      </c>
      <c r="D45" s="8" t="s">
        <v>7</v>
      </c>
      <c r="E45" s="12"/>
      <c r="F45" s="12"/>
      <c r="G45" s="12"/>
      <c r="H45" s="61" t="str">
        <f>IF(AND(E45="x",OR(F45="",G45="")),"Bitte links die erzielten Punkte/die Note ergänzen.","")</f>
        <v/>
      </c>
      <c r="I45" s="62" t="str">
        <f>IF(AND(E45="x",H45=""),IF(F45&gt;VALUE(LEFT(D45,1)),"ja",""),"")</f>
        <v/>
      </c>
      <c r="J45" s="27"/>
    </row>
    <row r="46" spans="1:10" s="28" customFormat="1" ht="15" customHeight="1" x14ac:dyDescent="0.25">
      <c r="A46" s="25"/>
      <c r="B46" s="56" t="s">
        <v>70</v>
      </c>
      <c r="C46" s="56" t="s">
        <v>37</v>
      </c>
      <c r="D46" s="58" t="s">
        <v>68</v>
      </c>
      <c r="E46" s="7"/>
      <c r="F46" s="7"/>
      <c r="G46" s="7"/>
      <c r="H46" s="58" t="str">
        <f>IF(AND(E46="x",OR(F46="",G46="")),"Bitte links die erzielten Punkte/die Note ergänzen.","")</f>
        <v/>
      </c>
      <c r="I46" s="59" t="str">
        <f>IF(AND(E46="x",H46=""),IF(F46&gt;VALUE(LEFT(D46,1)),"ja",""),"")</f>
        <v/>
      </c>
      <c r="J46" s="27"/>
    </row>
    <row r="47" spans="1:10" s="28" customFormat="1" ht="15" customHeight="1" x14ac:dyDescent="0.25">
      <c r="A47" s="25"/>
      <c r="B47" s="9" t="s">
        <v>12</v>
      </c>
      <c r="C47" s="9" t="s">
        <v>37</v>
      </c>
      <c r="D47" s="8">
        <v>6</v>
      </c>
      <c r="E47" s="12"/>
      <c r="F47" s="60" t="str">
        <f t="shared" si="0"/>
        <v/>
      </c>
      <c r="G47" s="13"/>
      <c r="H47" s="61" t="str">
        <f t="shared" si="1"/>
        <v/>
      </c>
      <c r="I47" s="62"/>
      <c r="J47" s="27"/>
    </row>
    <row r="48" spans="1:10" s="28" customFormat="1" ht="15" customHeight="1" x14ac:dyDescent="0.25">
      <c r="A48" s="25"/>
      <c r="B48" s="56" t="s">
        <v>114</v>
      </c>
      <c r="C48" s="56" t="s">
        <v>139</v>
      </c>
      <c r="D48" s="58" t="s">
        <v>77</v>
      </c>
      <c r="E48" s="7"/>
      <c r="F48" s="7"/>
      <c r="G48" s="7"/>
      <c r="H48" s="58" t="str">
        <f>IF(AND(E48="x",OR(F48="",G48="")),"Bitte links die erzielten Punkte/die Note ergänzen.","")</f>
        <v/>
      </c>
      <c r="I48" s="59" t="str">
        <f>IF(AND(E48="x",H48=""),IF(F48&gt;VALUE(LEFT(D48,1)),"ja",""),"")</f>
        <v/>
      </c>
      <c r="J48" s="27"/>
    </row>
    <row r="49" spans="1:35" s="28" customFormat="1" ht="15" customHeight="1" x14ac:dyDescent="0.25">
      <c r="A49" s="25"/>
      <c r="B49" s="9" t="s">
        <v>115</v>
      </c>
      <c r="C49" s="9" t="s">
        <v>139</v>
      </c>
      <c r="D49" s="8" t="s">
        <v>77</v>
      </c>
      <c r="E49" s="12"/>
      <c r="F49" s="12"/>
      <c r="G49" s="12"/>
      <c r="H49" s="61" t="str">
        <f>IF(AND(E49="x",OR(F49="",G49="")),"Bitte links die erzielten Punkte/die Note ergänzen.","")</f>
        <v/>
      </c>
      <c r="I49" s="62" t="str">
        <f>IF(AND(E49="x",H49=""),IF(F49&gt;VALUE(LEFT(D49,1)),"ja",""),"")</f>
        <v/>
      </c>
      <c r="J49" s="27"/>
    </row>
    <row r="50" spans="1:35" s="28" customFormat="1" ht="15" customHeight="1" x14ac:dyDescent="0.25">
      <c r="A50" s="25"/>
      <c r="B50" s="56" t="s">
        <v>116</v>
      </c>
      <c r="C50" s="56" t="s">
        <v>134</v>
      </c>
      <c r="D50" s="58">
        <v>3</v>
      </c>
      <c r="E50" s="7"/>
      <c r="F50" s="46" t="str">
        <f t="shared" si="0"/>
        <v/>
      </c>
      <c r="G50" s="10"/>
      <c r="H50" s="58" t="str">
        <f t="shared" si="1"/>
        <v/>
      </c>
      <c r="I50" s="59"/>
      <c r="J50" s="27"/>
    </row>
    <row r="51" spans="1:35" s="28" customFormat="1" ht="15" customHeight="1" x14ac:dyDescent="0.25">
      <c r="A51" s="25"/>
      <c r="B51" s="9" t="s">
        <v>117</v>
      </c>
      <c r="C51" s="9" t="s">
        <v>134</v>
      </c>
      <c r="D51" s="8">
        <v>3</v>
      </c>
      <c r="E51" s="12"/>
      <c r="F51" s="60" t="str">
        <f t="shared" si="0"/>
        <v/>
      </c>
      <c r="G51" s="13"/>
      <c r="H51" s="61" t="str">
        <f t="shared" si="1"/>
        <v/>
      </c>
      <c r="I51" s="62"/>
      <c r="J51" s="27"/>
    </row>
    <row r="52" spans="1:35" s="28" customFormat="1" ht="15" customHeight="1" x14ac:dyDescent="0.25">
      <c r="A52" s="25"/>
      <c r="B52" s="56" t="s">
        <v>118</v>
      </c>
      <c r="C52" s="56" t="s">
        <v>134</v>
      </c>
      <c r="D52" s="58">
        <v>3</v>
      </c>
      <c r="E52" s="7"/>
      <c r="F52" s="46" t="str">
        <f t="shared" si="0"/>
        <v/>
      </c>
      <c r="G52" s="10"/>
      <c r="H52" s="58" t="str">
        <f t="shared" si="1"/>
        <v/>
      </c>
      <c r="I52" s="59"/>
      <c r="J52" s="27"/>
    </row>
    <row r="53" spans="1:35" s="28" customFormat="1" ht="15" customHeight="1" x14ac:dyDescent="0.25">
      <c r="A53" s="25"/>
      <c r="B53" s="9" t="s">
        <v>119</v>
      </c>
      <c r="C53" s="9" t="s">
        <v>134</v>
      </c>
      <c r="D53" s="8">
        <v>3</v>
      </c>
      <c r="E53" s="12"/>
      <c r="F53" s="60" t="str">
        <f t="shared" si="0"/>
        <v/>
      </c>
      <c r="G53" s="13"/>
      <c r="H53" s="61" t="str">
        <f t="shared" si="1"/>
        <v/>
      </c>
      <c r="I53" s="62"/>
      <c r="J53" s="27"/>
    </row>
    <row r="54" spans="1:35" s="28" customFormat="1" ht="15" customHeight="1" x14ac:dyDescent="0.25">
      <c r="A54" s="25"/>
      <c r="B54" s="56" t="s">
        <v>80</v>
      </c>
      <c r="C54" s="56" t="s">
        <v>79</v>
      </c>
      <c r="D54" s="58" t="s">
        <v>77</v>
      </c>
      <c r="E54" s="7"/>
      <c r="F54" s="7"/>
      <c r="G54" s="7"/>
      <c r="H54" s="58" t="str">
        <f>IF(AND(E54="x",OR(F54="",G54="")),"Bitte links die erzielten Punkte/die Note ergänzen.","")</f>
        <v/>
      </c>
      <c r="I54" s="59" t="str">
        <f>IF(AND(E54="x",H54=""),IF(F54&gt;VALUE(LEFT(D54,1)),"ja",""),"")</f>
        <v/>
      </c>
      <c r="J54" s="27"/>
    </row>
    <row r="55" spans="1:35" s="28" customFormat="1" ht="15" customHeight="1" x14ac:dyDescent="0.25">
      <c r="A55" s="25"/>
      <c r="B55" s="9" t="s">
        <v>81</v>
      </c>
      <c r="C55" s="9" t="s">
        <v>83</v>
      </c>
      <c r="D55" s="8" t="s">
        <v>77</v>
      </c>
      <c r="E55" s="12"/>
      <c r="F55" s="12"/>
      <c r="G55" s="12"/>
      <c r="H55" s="61" t="str">
        <f>IF(AND(E55="x",OR(F55="",G55="")),"Bitte links die erzielten Punkte/die Note ergänzen.","")</f>
        <v/>
      </c>
      <c r="I55" s="62" t="str">
        <f>IF(AND(E55="x",H55=""),IF(F55&gt;VALUE(LEFT(D55,1)),"ja",""),"")</f>
        <v/>
      </c>
      <c r="J55" s="27"/>
    </row>
    <row r="56" spans="1:35" s="28" customFormat="1" ht="15" customHeight="1" x14ac:dyDescent="0.25">
      <c r="A56" s="25"/>
      <c r="B56" s="56" t="s">
        <v>120</v>
      </c>
      <c r="C56" s="56" t="s">
        <v>71</v>
      </c>
      <c r="D56" s="58" t="s">
        <v>72</v>
      </c>
      <c r="E56" s="7"/>
      <c r="F56" s="7"/>
      <c r="G56" s="7"/>
      <c r="H56" s="58" t="str">
        <f>IF(AND(E56="x",OR(F56="",G56="")),"Bitte links die erzielten Punkte/die Note ergänzen.","")</f>
        <v/>
      </c>
      <c r="I56" s="59" t="str">
        <f>IF(AND(E56="x",H56=""),IF(F56&gt;VALUE(LEFT(D56,1)),"ja",""),"")</f>
        <v/>
      </c>
      <c r="J56" s="27"/>
    </row>
    <row r="57" spans="1:35" s="28" customFormat="1" ht="15" customHeight="1" x14ac:dyDescent="0.25">
      <c r="A57" s="25"/>
      <c r="B57" s="9" t="s">
        <v>88</v>
      </c>
      <c r="C57" s="9" t="s">
        <v>71</v>
      </c>
      <c r="D57" s="61">
        <v>2</v>
      </c>
      <c r="E57" s="12"/>
      <c r="F57" s="60" t="str">
        <f t="shared" si="0"/>
        <v/>
      </c>
      <c r="G57" s="13"/>
      <c r="H57" s="61" t="str">
        <f t="shared" si="1"/>
        <v/>
      </c>
      <c r="I57" s="62"/>
      <c r="J57" s="27"/>
    </row>
    <row r="58" spans="1:35" s="28" customFormat="1" ht="15" customHeight="1" x14ac:dyDescent="0.25">
      <c r="A58" s="25"/>
      <c r="B58" s="56" t="s">
        <v>30</v>
      </c>
      <c r="C58" s="56" t="s">
        <v>39</v>
      </c>
      <c r="D58" s="58">
        <v>6</v>
      </c>
      <c r="E58" s="7"/>
      <c r="F58" s="46" t="str">
        <f t="shared" si="0"/>
        <v/>
      </c>
      <c r="G58" s="10"/>
      <c r="H58" s="58" t="str">
        <f t="shared" si="1"/>
        <v/>
      </c>
      <c r="I58" s="59"/>
      <c r="J58" s="27"/>
    </row>
    <row r="59" spans="1:35" s="28" customFormat="1" ht="15" customHeight="1" x14ac:dyDescent="0.25">
      <c r="A59" s="25"/>
      <c r="B59" s="9" t="s">
        <v>121</v>
      </c>
      <c r="C59" s="9" t="s">
        <v>138</v>
      </c>
      <c r="D59" s="8">
        <v>3</v>
      </c>
      <c r="E59" s="12"/>
      <c r="F59" s="60" t="str">
        <f t="shared" si="0"/>
        <v/>
      </c>
      <c r="G59" s="13"/>
      <c r="H59" s="61" t="str">
        <f t="shared" si="1"/>
        <v/>
      </c>
      <c r="I59" s="62"/>
      <c r="J59" s="27"/>
    </row>
    <row r="60" spans="1:35" s="28" customFormat="1" ht="15" customHeight="1" x14ac:dyDescent="0.25">
      <c r="A60" s="25"/>
      <c r="B60" s="56" t="s">
        <v>32</v>
      </c>
      <c r="C60" s="56" t="s">
        <v>44</v>
      </c>
      <c r="D60" s="58">
        <v>6</v>
      </c>
      <c r="E60" s="7"/>
      <c r="F60" s="46" t="str">
        <f t="shared" si="0"/>
        <v/>
      </c>
      <c r="G60" s="10"/>
      <c r="H60" s="58" t="str">
        <f t="shared" si="1"/>
        <v/>
      </c>
      <c r="I60" s="59"/>
      <c r="J60" s="27"/>
    </row>
    <row r="61" spans="1:35" s="28" customFormat="1" ht="15" customHeight="1" x14ac:dyDescent="0.25">
      <c r="A61" s="25"/>
      <c r="B61" s="9" t="s">
        <v>122</v>
      </c>
      <c r="C61" s="9" t="s">
        <v>140</v>
      </c>
      <c r="D61" s="8">
        <v>2</v>
      </c>
      <c r="E61" s="12"/>
      <c r="F61" s="60" t="str">
        <f t="shared" si="0"/>
        <v/>
      </c>
      <c r="G61" s="13"/>
      <c r="H61" s="61" t="str">
        <f t="shared" si="1"/>
        <v/>
      </c>
      <c r="I61" s="62"/>
      <c r="J61" s="27"/>
    </row>
    <row r="62" spans="1:35" s="28" customFormat="1" ht="15" customHeight="1" x14ac:dyDescent="0.25">
      <c r="A62" s="25"/>
      <c r="B62" s="56" t="s">
        <v>123</v>
      </c>
      <c r="C62" s="56" t="s">
        <v>140</v>
      </c>
      <c r="D62" s="58">
        <v>6</v>
      </c>
      <c r="E62" s="7"/>
      <c r="F62" s="46" t="str">
        <f t="shared" si="0"/>
        <v/>
      </c>
      <c r="G62" s="10"/>
      <c r="H62" s="58" t="str">
        <f t="shared" si="1"/>
        <v/>
      </c>
      <c r="I62" s="59"/>
      <c r="J62" s="27"/>
      <c r="AA62" s="19"/>
      <c r="AB62" s="19"/>
      <c r="AC62" s="19"/>
      <c r="AE62" s="30"/>
      <c r="AF62" s="30"/>
      <c r="AG62" s="30"/>
      <c r="AH62" s="30"/>
      <c r="AI62" s="30"/>
    </row>
    <row r="63" spans="1:35" s="28" customFormat="1" ht="15" customHeight="1" x14ac:dyDescent="0.25">
      <c r="A63" s="25"/>
      <c r="B63" s="9" t="s">
        <v>85</v>
      </c>
      <c r="C63" s="9" t="s">
        <v>86</v>
      </c>
      <c r="D63" s="8">
        <v>3</v>
      </c>
      <c r="E63" s="12"/>
      <c r="F63" s="60" t="str">
        <f t="shared" si="0"/>
        <v/>
      </c>
      <c r="G63" s="13"/>
      <c r="H63" s="61" t="str">
        <f t="shared" si="1"/>
        <v/>
      </c>
      <c r="I63" s="62"/>
      <c r="J63" s="27"/>
      <c r="AA63" s="19"/>
      <c r="AB63" s="19"/>
      <c r="AC63" s="19"/>
      <c r="AE63" s="19"/>
      <c r="AF63" s="19"/>
      <c r="AG63" s="19"/>
      <c r="AH63" s="19"/>
      <c r="AI63" s="19"/>
    </row>
    <row r="64" spans="1:35" s="28" customFormat="1" ht="15" customHeight="1" x14ac:dyDescent="0.25">
      <c r="A64" s="25"/>
      <c r="B64" s="56" t="s">
        <v>90</v>
      </c>
      <c r="C64" s="56" t="s">
        <v>86</v>
      </c>
      <c r="D64" s="58">
        <v>3</v>
      </c>
      <c r="E64" s="7"/>
      <c r="F64" s="46" t="str">
        <f t="shared" si="0"/>
        <v/>
      </c>
      <c r="G64" s="10"/>
      <c r="H64" s="58" t="str">
        <f t="shared" si="1"/>
        <v/>
      </c>
      <c r="I64" s="59"/>
      <c r="J64" s="27"/>
      <c r="AA64" s="19"/>
      <c r="AB64" s="19"/>
      <c r="AC64" s="19"/>
      <c r="AE64" s="19"/>
      <c r="AF64" s="19"/>
      <c r="AG64" s="19"/>
      <c r="AH64" s="19"/>
      <c r="AI64" s="19"/>
    </row>
    <row r="65" spans="1:35" s="28" customFormat="1" ht="15" customHeight="1" x14ac:dyDescent="0.25">
      <c r="A65" s="25"/>
      <c r="B65" s="9" t="s">
        <v>17</v>
      </c>
      <c r="C65" s="9" t="s">
        <v>41</v>
      </c>
      <c r="D65" s="8">
        <v>4</v>
      </c>
      <c r="E65" s="12"/>
      <c r="F65" s="60" t="str">
        <f t="shared" si="0"/>
        <v/>
      </c>
      <c r="G65" s="13"/>
      <c r="H65" s="61" t="str">
        <f t="shared" si="1"/>
        <v/>
      </c>
      <c r="I65" s="62"/>
      <c r="J65" s="27"/>
      <c r="AA65" s="19"/>
      <c r="AB65" s="19"/>
      <c r="AC65" s="19"/>
      <c r="AE65" s="19"/>
      <c r="AF65" s="19"/>
      <c r="AG65" s="19"/>
      <c r="AH65" s="19"/>
      <c r="AI65" s="19"/>
    </row>
    <row r="66" spans="1:35" s="28" customFormat="1" ht="15" customHeight="1" x14ac:dyDescent="0.25">
      <c r="A66" s="25"/>
      <c r="B66" s="56" t="s">
        <v>31</v>
      </c>
      <c r="C66" s="56" t="s">
        <v>41</v>
      </c>
      <c r="D66" s="58" t="s">
        <v>3</v>
      </c>
      <c r="E66" s="7"/>
      <c r="F66" s="7"/>
      <c r="G66" s="7"/>
      <c r="H66" s="58" t="str">
        <f>IF(AND(E66="x",OR(F66="",G66="")),"Bitte links die erzielten Punkte/die Note ergänzen.","")</f>
        <v/>
      </c>
      <c r="I66" s="59" t="str">
        <f>IF(AND(E66="x",H66=""),IF(F66&gt;VALUE(LEFT(D66,1)),"ja",""),"")</f>
        <v/>
      </c>
      <c r="J66" s="27"/>
      <c r="AA66" s="19"/>
      <c r="AB66" s="19"/>
      <c r="AC66" s="19"/>
      <c r="AE66" s="19"/>
      <c r="AF66" s="19"/>
      <c r="AG66" s="19"/>
      <c r="AH66" s="19"/>
      <c r="AI66" s="19"/>
    </row>
    <row r="67" spans="1:35" s="28" customFormat="1" ht="15" customHeight="1" x14ac:dyDescent="0.25">
      <c r="A67" s="25"/>
      <c r="B67" s="9" t="s">
        <v>124</v>
      </c>
      <c r="C67" s="9" t="s">
        <v>75</v>
      </c>
      <c r="D67" s="8">
        <v>3</v>
      </c>
      <c r="E67" s="12"/>
      <c r="F67" s="60" t="str">
        <f t="shared" si="0"/>
        <v/>
      </c>
      <c r="G67" s="13"/>
      <c r="H67" s="61" t="str">
        <f t="shared" si="1"/>
        <v/>
      </c>
      <c r="I67" s="62"/>
      <c r="J67" s="27"/>
      <c r="AA67" s="19"/>
      <c r="AB67" s="19"/>
      <c r="AC67" s="19"/>
      <c r="AE67" s="19"/>
      <c r="AF67" s="19"/>
      <c r="AG67" s="19"/>
      <c r="AH67" s="19"/>
      <c r="AI67" s="19"/>
    </row>
    <row r="68" spans="1:35" s="28" customFormat="1" ht="15" customHeight="1" x14ac:dyDescent="0.25">
      <c r="A68" s="25"/>
      <c r="B68" s="56" t="s">
        <v>94</v>
      </c>
      <c r="C68" s="56" t="s">
        <v>95</v>
      </c>
      <c r="D68" s="58">
        <v>3</v>
      </c>
      <c r="E68" s="7"/>
      <c r="F68" s="46" t="str">
        <f t="shared" si="0"/>
        <v/>
      </c>
      <c r="G68" s="10"/>
      <c r="H68" s="58" t="str">
        <f t="shared" si="1"/>
        <v/>
      </c>
      <c r="I68" s="59"/>
      <c r="J68" s="27"/>
      <c r="AA68" s="19"/>
      <c r="AB68" s="19"/>
      <c r="AC68" s="19"/>
      <c r="AE68" s="19"/>
      <c r="AF68" s="19"/>
      <c r="AG68" s="19"/>
      <c r="AH68" s="19"/>
      <c r="AI68" s="19"/>
    </row>
    <row r="69" spans="1:35" s="28" customFormat="1" ht="15" customHeight="1" x14ac:dyDescent="0.25">
      <c r="A69" s="25"/>
      <c r="B69" s="9" t="s">
        <v>125</v>
      </c>
      <c r="C69" s="31" t="s">
        <v>89</v>
      </c>
      <c r="D69" s="8">
        <v>4</v>
      </c>
      <c r="E69" s="12"/>
      <c r="F69" s="60" t="str">
        <f t="shared" si="0"/>
        <v/>
      </c>
      <c r="G69" s="13"/>
      <c r="H69" s="61" t="str">
        <f t="shared" si="1"/>
        <v/>
      </c>
      <c r="I69" s="62"/>
      <c r="J69" s="27"/>
      <c r="AA69" s="19"/>
      <c r="AB69" s="19"/>
      <c r="AC69" s="19"/>
      <c r="AE69" s="19"/>
      <c r="AF69" s="19"/>
      <c r="AG69" s="19"/>
      <c r="AH69" s="19"/>
      <c r="AI69" s="19"/>
    </row>
    <row r="70" spans="1:35" s="28" customFormat="1" ht="15" customHeight="1" x14ac:dyDescent="0.25">
      <c r="A70" s="25"/>
      <c r="B70" s="56" t="s">
        <v>157</v>
      </c>
      <c r="C70" s="63"/>
      <c r="D70" s="58" t="s">
        <v>74</v>
      </c>
      <c r="E70" s="7"/>
      <c r="F70" s="7"/>
      <c r="G70" s="7"/>
      <c r="H70" s="58" t="str">
        <f>IF(AND(E70="x",OR(F70="",G70="")),"Bitte links die erzielten Punkte/die Note ergänzen.","")</f>
        <v/>
      </c>
      <c r="I70" s="59" t="str">
        <f>IF(AND(E70="x",H70=""),IF(F70&gt;VALUE(LEFT(D70,1)),"ja",""),"")</f>
        <v/>
      </c>
      <c r="J70" s="27"/>
      <c r="AA70" s="19"/>
      <c r="AB70" s="19"/>
      <c r="AC70" s="19"/>
      <c r="AE70" s="19"/>
      <c r="AF70" s="19"/>
      <c r="AG70" s="19"/>
      <c r="AH70" s="19"/>
      <c r="AI70" s="19"/>
    </row>
    <row r="71" spans="1:35" s="28" customFormat="1" ht="15" customHeight="1" x14ac:dyDescent="0.25">
      <c r="A71" s="25"/>
      <c r="B71" s="9" t="s">
        <v>18</v>
      </c>
      <c r="C71" s="31" t="s">
        <v>42</v>
      </c>
      <c r="D71" s="8">
        <v>3</v>
      </c>
      <c r="E71" s="12"/>
      <c r="F71" s="60" t="str">
        <f t="shared" si="0"/>
        <v/>
      </c>
      <c r="G71" s="13"/>
      <c r="H71" s="61" t="str">
        <f t="shared" si="1"/>
        <v/>
      </c>
      <c r="I71" s="62"/>
      <c r="J71" s="27"/>
      <c r="AA71" s="19"/>
      <c r="AB71" s="19"/>
      <c r="AC71" s="19"/>
      <c r="AE71" s="19"/>
      <c r="AF71" s="19"/>
      <c r="AG71" s="19"/>
      <c r="AH71" s="19"/>
      <c r="AI71" s="19"/>
    </row>
    <row r="72" spans="1:35" s="28" customFormat="1" ht="15" customHeight="1" x14ac:dyDescent="0.25">
      <c r="A72" s="25"/>
      <c r="B72" s="56" t="s">
        <v>19</v>
      </c>
      <c r="C72" s="63" t="s">
        <v>42</v>
      </c>
      <c r="D72" s="58">
        <v>3</v>
      </c>
      <c r="E72" s="7"/>
      <c r="F72" s="46" t="str">
        <f t="shared" si="0"/>
        <v/>
      </c>
      <c r="G72" s="10"/>
      <c r="H72" s="58" t="str">
        <f t="shared" si="1"/>
        <v/>
      </c>
      <c r="I72" s="59"/>
      <c r="J72" s="27"/>
      <c r="AA72" s="19"/>
      <c r="AB72" s="19"/>
      <c r="AC72" s="19"/>
      <c r="AE72" s="19"/>
      <c r="AF72" s="19"/>
      <c r="AG72" s="19"/>
      <c r="AH72" s="19"/>
      <c r="AI72" s="19"/>
    </row>
    <row r="73" spans="1:35" s="28" customFormat="1" ht="15" customHeight="1" x14ac:dyDescent="0.25">
      <c r="A73" s="25"/>
      <c r="B73" s="9" t="s">
        <v>73</v>
      </c>
      <c r="C73" s="31" t="s">
        <v>42</v>
      </c>
      <c r="D73" s="8" t="s">
        <v>3</v>
      </c>
      <c r="E73" s="12"/>
      <c r="F73" s="12"/>
      <c r="G73" s="12"/>
      <c r="H73" s="61" t="str">
        <f>IF(AND(E73="x",OR(F73="",G73="")),"Bitte links die erzielten Punkte/die Note ergänzen.","")</f>
        <v/>
      </c>
      <c r="I73" s="62" t="str">
        <f>IF(AND(E73="x",H73=""),IF(F73&gt;VALUE(LEFT(D73,1)),"ja",""),"")</f>
        <v/>
      </c>
      <c r="J73" s="27"/>
      <c r="AA73" s="19"/>
      <c r="AB73" s="19"/>
      <c r="AC73" s="19"/>
      <c r="AE73" s="19"/>
      <c r="AF73" s="19"/>
      <c r="AG73" s="19"/>
      <c r="AH73" s="19"/>
      <c r="AI73" s="19"/>
    </row>
    <row r="74" spans="1:35" s="28" customFormat="1" ht="15" customHeight="1" x14ac:dyDescent="0.25">
      <c r="A74" s="25"/>
      <c r="B74" s="56" t="s">
        <v>126</v>
      </c>
      <c r="C74" s="63" t="s">
        <v>42</v>
      </c>
      <c r="D74" s="58">
        <v>6</v>
      </c>
      <c r="E74" s="7"/>
      <c r="F74" s="46" t="str">
        <f t="shared" si="0"/>
        <v/>
      </c>
      <c r="G74" s="10"/>
      <c r="H74" s="58" t="str">
        <f t="shared" si="1"/>
        <v/>
      </c>
      <c r="I74" s="59"/>
      <c r="J74" s="27"/>
      <c r="AA74" s="19"/>
      <c r="AB74" s="19"/>
      <c r="AC74" s="19"/>
      <c r="AD74" s="18"/>
      <c r="AE74" s="19"/>
      <c r="AF74" s="19"/>
      <c r="AG74" s="19"/>
      <c r="AH74" s="19"/>
      <c r="AI74" s="19"/>
    </row>
    <row r="75" spans="1:35" s="28" customFormat="1" ht="15" customHeight="1" x14ac:dyDescent="0.25">
      <c r="A75" s="25"/>
      <c r="B75" s="9" t="s">
        <v>20</v>
      </c>
      <c r="C75" s="31" t="s">
        <v>136</v>
      </c>
      <c r="D75" s="8">
        <v>3</v>
      </c>
      <c r="E75" s="12"/>
      <c r="F75" s="60" t="str">
        <f t="shared" si="0"/>
        <v/>
      </c>
      <c r="G75" s="13"/>
      <c r="H75" s="61" t="str">
        <f t="shared" si="1"/>
        <v/>
      </c>
      <c r="I75" s="62"/>
      <c r="J75" s="27"/>
      <c r="AA75" s="19"/>
      <c r="AB75" s="19"/>
      <c r="AC75" s="19"/>
      <c r="AD75" s="18"/>
      <c r="AE75" s="19"/>
      <c r="AF75" s="19"/>
      <c r="AG75" s="19"/>
      <c r="AH75" s="19"/>
      <c r="AI75" s="19"/>
    </row>
    <row r="76" spans="1:35" s="28" customFormat="1" ht="15" customHeight="1" x14ac:dyDescent="0.25">
      <c r="A76" s="25"/>
      <c r="B76" s="56" t="s">
        <v>127</v>
      </c>
      <c r="C76" s="63" t="s">
        <v>136</v>
      </c>
      <c r="D76" s="58">
        <v>3</v>
      </c>
      <c r="E76" s="7"/>
      <c r="F76" s="46" t="str">
        <f t="shared" si="0"/>
        <v/>
      </c>
      <c r="G76" s="10"/>
      <c r="H76" s="58" t="str">
        <f t="shared" si="1"/>
        <v/>
      </c>
      <c r="I76" s="59"/>
      <c r="J76" s="27"/>
      <c r="AA76" s="19"/>
      <c r="AB76" s="19"/>
      <c r="AC76" s="19"/>
      <c r="AD76" s="18"/>
      <c r="AE76" s="19"/>
      <c r="AF76" s="19"/>
      <c r="AG76" s="19"/>
      <c r="AH76" s="19"/>
      <c r="AI76" s="19"/>
    </row>
    <row r="77" spans="1:35" s="28" customFormat="1" ht="15" customHeight="1" x14ac:dyDescent="0.25">
      <c r="A77" s="25"/>
      <c r="B77" s="9" t="s">
        <v>128</v>
      </c>
      <c r="C77" s="31" t="s">
        <v>135</v>
      </c>
      <c r="D77" s="8">
        <v>2</v>
      </c>
      <c r="E77" s="12"/>
      <c r="F77" s="60" t="str">
        <f t="shared" si="0"/>
        <v/>
      </c>
      <c r="G77" s="13"/>
      <c r="H77" s="61" t="str">
        <f t="shared" si="1"/>
        <v/>
      </c>
      <c r="I77" s="62"/>
      <c r="J77" s="27"/>
      <c r="AA77" s="19"/>
      <c r="AB77" s="19"/>
      <c r="AC77" s="19"/>
      <c r="AD77" s="18"/>
      <c r="AE77" s="19"/>
      <c r="AF77" s="19"/>
      <c r="AG77" s="19"/>
      <c r="AH77" s="19"/>
      <c r="AI77" s="19"/>
    </row>
    <row r="78" spans="1:35" s="28" customFormat="1" ht="15" customHeight="1" x14ac:dyDescent="0.25">
      <c r="A78" s="25"/>
      <c r="B78" s="56" t="s">
        <v>129</v>
      </c>
      <c r="C78" s="63" t="s">
        <v>136</v>
      </c>
      <c r="D78" s="58" t="s">
        <v>77</v>
      </c>
      <c r="E78" s="7"/>
      <c r="F78" s="7"/>
      <c r="G78" s="7"/>
      <c r="H78" s="58" t="str">
        <f>IF(AND(E78="x",OR(F78="",G78="")),"Bitte links die erzielten Punkte/die Note ergänzen.","")</f>
        <v/>
      </c>
      <c r="I78" s="59" t="str">
        <f>IF(AND(E78="x",H78=""),IF(F78&gt;VALUE(LEFT(D78,1)),"ja",""),"")</f>
        <v/>
      </c>
      <c r="J78" s="27"/>
      <c r="AA78" s="19"/>
      <c r="AB78" s="19"/>
      <c r="AC78" s="19"/>
      <c r="AD78" s="18"/>
      <c r="AE78" s="19"/>
      <c r="AF78" s="19"/>
      <c r="AG78" s="19"/>
      <c r="AH78" s="19"/>
      <c r="AI78" s="19"/>
    </row>
    <row r="79" spans="1:35" s="28" customFormat="1" ht="15" customHeight="1" x14ac:dyDescent="0.25">
      <c r="A79" s="25"/>
      <c r="B79" s="9" t="s">
        <v>130</v>
      </c>
      <c r="C79" s="31" t="s">
        <v>135</v>
      </c>
      <c r="D79" s="8">
        <v>4</v>
      </c>
      <c r="E79" s="12"/>
      <c r="F79" s="60" t="str">
        <f t="shared" si="0"/>
        <v/>
      </c>
      <c r="G79" s="13"/>
      <c r="H79" s="61" t="str">
        <f t="shared" si="1"/>
        <v/>
      </c>
      <c r="I79" s="62"/>
      <c r="J79" s="27"/>
      <c r="AA79" s="19"/>
      <c r="AB79" s="19"/>
      <c r="AC79" s="19"/>
      <c r="AD79" s="18"/>
      <c r="AE79" s="19"/>
      <c r="AF79" s="19"/>
      <c r="AG79" s="19"/>
      <c r="AH79" s="19"/>
      <c r="AI79" s="19"/>
    </row>
    <row r="80" spans="1:35" s="28" customFormat="1" ht="15" customHeight="1" x14ac:dyDescent="0.25">
      <c r="A80" s="25"/>
      <c r="B80" s="56" t="s">
        <v>131</v>
      </c>
      <c r="C80" s="63" t="s">
        <v>136</v>
      </c>
      <c r="D80" s="58" t="s">
        <v>77</v>
      </c>
      <c r="E80" s="7"/>
      <c r="F80" s="7"/>
      <c r="G80" s="7"/>
      <c r="H80" s="58" t="str">
        <f>IF(AND(E80="x",OR(F80="",G80="")),"Bitte links die erzielten Punkte/die Note ergänzen.","")</f>
        <v/>
      </c>
      <c r="I80" s="59" t="str">
        <f>IF(AND(E80="x",H80=""),IF(F80&gt;VALUE(LEFT(D80,1)),"ja",""),"")</f>
        <v/>
      </c>
      <c r="J80" s="27"/>
      <c r="AA80" s="19"/>
      <c r="AB80" s="19"/>
      <c r="AC80" s="19"/>
      <c r="AD80" s="18"/>
      <c r="AE80" s="19"/>
      <c r="AF80" s="19"/>
      <c r="AG80" s="19"/>
      <c r="AH80" s="19"/>
      <c r="AI80" s="19"/>
    </row>
    <row r="81" spans="1:35" s="28" customFormat="1" ht="15" customHeight="1" x14ac:dyDescent="0.25">
      <c r="A81" s="25"/>
      <c r="B81" s="9" t="s">
        <v>132</v>
      </c>
      <c r="C81" s="31" t="s">
        <v>135</v>
      </c>
      <c r="D81" s="8" t="s">
        <v>77</v>
      </c>
      <c r="E81" s="12"/>
      <c r="F81" s="12"/>
      <c r="G81" s="12"/>
      <c r="H81" s="61" t="str">
        <f>IF(AND(E81="x",OR(F81="",G81="")),"Bitte links die erzielten Punkte/die Note ergänzen.","")</f>
        <v/>
      </c>
      <c r="I81" s="62" t="str">
        <f>IF(AND(E81="x",H81=""),IF(F81&gt;VALUE(LEFT(D81,1)),"ja",""),"")</f>
        <v/>
      </c>
      <c r="J81" s="27"/>
      <c r="AA81" s="19"/>
      <c r="AB81" s="19"/>
      <c r="AC81" s="19"/>
      <c r="AD81" s="18"/>
      <c r="AE81" s="19"/>
      <c r="AF81" s="19"/>
      <c r="AG81" s="19"/>
      <c r="AH81" s="19"/>
      <c r="AI81" s="19"/>
    </row>
    <row r="82" spans="1:35" s="28" customFormat="1" ht="15" customHeight="1" x14ac:dyDescent="0.25">
      <c r="A82" s="25"/>
      <c r="B82" s="56" t="s">
        <v>133</v>
      </c>
      <c r="C82" s="63" t="s">
        <v>136</v>
      </c>
      <c r="D82" s="58">
        <v>3</v>
      </c>
      <c r="E82" s="7"/>
      <c r="F82" s="46" t="str">
        <f t="shared" si="0"/>
        <v/>
      </c>
      <c r="G82" s="10"/>
      <c r="H82" s="58" t="str">
        <f t="shared" si="1"/>
        <v/>
      </c>
      <c r="I82" s="59"/>
      <c r="J82" s="27"/>
      <c r="AA82" s="19"/>
      <c r="AB82" s="19"/>
      <c r="AC82" s="19"/>
      <c r="AD82" s="18"/>
      <c r="AE82" s="19"/>
      <c r="AF82" s="19"/>
      <c r="AG82" s="19"/>
      <c r="AH82" s="19"/>
      <c r="AI82" s="19"/>
    </row>
    <row r="83" spans="1:35" s="28" customFormat="1" ht="15" customHeight="1" x14ac:dyDescent="0.25">
      <c r="A83" s="25"/>
      <c r="B83" s="64" t="s">
        <v>84</v>
      </c>
      <c r="C83" s="65" t="s">
        <v>79</v>
      </c>
      <c r="D83" s="61" t="s">
        <v>77</v>
      </c>
      <c r="E83" s="12"/>
      <c r="F83" s="12"/>
      <c r="G83" s="12"/>
      <c r="H83" s="61" t="str">
        <f>IF(AND(E83="x",OR(F83="",G83="")),"Bitte links die erzielten Punkte/die Note ergänzen.","")</f>
        <v/>
      </c>
      <c r="I83" s="62" t="str">
        <f>IF(AND(E83="x",H83=""),IF(F83&gt;VALUE(LEFT(D83,1)),"ja",""),"")</f>
        <v/>
      </c>
      <c r="J83" s="27"/>
      <c r="AA83" s="19"/>
      <c r="AB83" s="19"/>
      <c r="AC83" s="19"/>
      <c r="AD83" s="18"/>
      <c r="AE83" s="19"/>
      <c r="AF83" s="19"/>
      <c r="AG83" s="19"/>
      <c r="AH83" s="19"/>
      <c r="AI83" s="19"/>
    </row>
    <row r="84" spans="1:35" s="28" customFormat="1" ht="15" customHeight="1" x14ac:dyDescent="0.25">
      <c r="A84" s="25"/>
      <c r="B84" s="50"/>
      <c r="C84" s="42"/>
      <c r="D84" s="43"/>
      <c r="E84" s="42"/>
      <c r="F84" s="42"/>
      <c r="G84" s="42"/>
      <c r="H84" s="43"/>
      <c r="I84" s="43"/>
      <c r="J84" s="27"/>
      <c r="AA84" s="19"/>
      <c r="AB84" s="19"/>
      <c r="AC84" s="19"/>
      <c r="AD84" s="18"/>
      <c r="AE84" s="19"/>
      <c r="AF84" s="19"/>
      <c r="AG84" s="19"/>
      <c r="AH84" s="19"/>
      <c r="AI84" s="19"/>
    </row>
    <row r="85" spans="1:35" s="28" customFormat="1" ht="15" customHeight="1" x14ac:dyDescent="0.25">
      <c r="A85" s="25"/>
      <c r="B85" s="98" t="s">
        <v>155</v>
      </c>
      <c r="C85" s="98"/>
      <c r="D85" s="98"/>
      <c r="E85" s="98"/>
      <c r="F85" s="98"/>
      <c r="G85" s="98"/>
      <c r="H85" s="98"/>
      <c r="I85" s="98"/>
      <c r="J85" s="27"/>
      <c r="AA85" s="19"/>
      <c r="AB85" s="19"/>
      <c r="AC85" s="19"/>
      <c r="AD85" s="18"/>
      <c r="AE85" s="19"/>
      <c r="AF85" s="19"/>
      <c r="AG85" s="19"/>
      <c r="AH85" s="19"/>
      <c r="AI85" s="19"/>
    </row>
    <row r="86" spans="1:35" s="28" customFormat="1" ht="15" customHeight="1" x14ac:dyDescent="0.25">
      <c r="A86" s="25"/>
      <c r="B86" s="81" t="s">
        <v>33</v>
      </c>
      <c r="C86" s="81" t="s">
        <v>97</v>
      </c>
      <c r="D86" s="51" t="s">
        <v>48</v>
      </c>
      <c r="E86" s="52" t="s">
        <v>46</v>
      </c>
      <c r="F86" s="51" t="s">
        <v>36</v>
      </c>
      <c r="G86" s="89" t="s">
        <v>52</v>
      </c>
      <c r="H86" s="91" t="s">
        <v>58</v>
      </c>
      <c r="I86" s="51" t="s">
        <v>49</v>
      </c>
      <c r="J86" s="27"/>
      <c r="AA86" s="19"/>
      <c r="AB86" s="19"/>
      <c r="AC86" s="19"/>
      <c r="AD86" s="18"/>
      <c r="AE86" s="19"/>
      <c r="AF86" s="19"/>
      <c r="AG86" s="19"/>
      <c r="AH86" s="19"/>
      <c r="AI86" s="19"/>
    </row>
    <row r="87" spans="1:35" s="28" customFormat="1" ht="15" customHeight="1" x14ac:dyDescent="0.25">
      <c r="A87" s="25"/>
      <c r="B87" s="82"/>
      <c r="C87" s="82"/>
      <c r="D87" s="53" t="s">
        <v>35</v>
      </c>
      <c r="E87" s="53" t="s">
        <v>47</v>
      </c>
      <c r="F87" s="53" t="s">
        <v>35</v>
      </c>
      <c r="G87" s="90"/>
      <c r="H87" s="92"/>
      <c r="I87" s="53" t="s">
        <v>50</v>
      </c>
      <c r="J87" s="27"/>
      <c r="AA87" s="19"/>
      <c r="AB87" s="19"/>
      <c r="AC87" s="19"/>
      <c r="AD87" s="18"/>
      <c r="AE87" s="19"/>
      <c r="AF87" s="19"/>
      <c r="AG87" s="19"/>
      <c r="AH87" s="19"/>
      <c r="AI87" s="19"/>
    </row>
    <row r="88" spans="1:35" s="28" customFormat="1" ht="15" customHeight="1" x14ac:dyDescent="0.25">
      <c r="A88" s="25"/>
      <c r="B88" s="9" t="s">
        <v>151</v>
      </c>
      <c r="C88" s="31" t="s">
        <v>38</v>
      </c>
      <c r="D88" s="8">
        <v>2</v>
      </c>
      <c r="E88" s="12"/>
      <c r="F88" s="60" t="str">
        <f>IF(E88="x",D88,"")</f>
        <v/>
      </c>
      <c r="G88" s="13"/>
      <c r="H88" s="61" t="str">
        <f>IF(AND(E88="x",G88=""),"Bitte links die Note ergänzen.","")</f>
        <v/>
      </c>
      <c r="I88" s="62"/>
      <c r="J88" s="27"/>
      <c r="AA88" s="19"/>
      <c r="AB88" s="19"/>
      <c r="AC88" s="19"/>
      <c r="AD88" s="18"/>
      <c r="AE88" s="19"/>
      <c r="AF88" s="19"/>
      <c r="AG88" s="19"/>
      <c r="AH88" s="19"/>
      <c r="AI88" s="19"/>
    </row>
    <row r="89" spans="1:35" s="28" customFormat="1" ht="15" customHeight="1" x14ac:dyDescent="0.25">
      <c r="A89" s="25"/>
      <c r="B89" s="56" t="s">
        <v>27</v>
      </c>
      <c r="C89" s="63" t="s">
        <v>40</v>
      </c>
      <c r="D89" s="58">
        <v>6</v>
      </c>
      <c r="E89" s="7"/>
      <c r="F89" s="46" t="str">
        <f t="shared" ref="F89:F112" si="2">IF(E89="x",D89,"")</f>
        <v/>
      </c>
      <c r="G89" s="10"/>
      <c r="H89" s="58" t="str">
        <f t="shared" ref="H89:H112" si="3">IF(AND(E89="x",G89=""),"Bitte links die Note ergänzen.","")</f>
        <v/>
      </c>
      <c r="I89" s="59"/>
      <c r="J89" s="27"/>
      <c r="AA89" s="19"/>
      <c r="AB89" s="19"/>
      <c r="AC89" s="19"/>
      <c r="AD89" s="18"/>
      <c r="AE89" s="19"/>
      <c r="AF89" s="19"/>
      <c r="AG89" s="19"/>
      <c r="AH89" s="19"/>
      <c r="AI89" s="19"/>
    </row>
    <row r="90" spans="1:35" s="28" customFormat="1" ht="15" customHeight="1" x14ac:dyDescent="0.25">
      <c r="A90" s="25"/>
      <c r="B90" s="9" t="s">
        <v>92</v>
      </c>
      <c r="C90" s="31" t="s">
        <v>42</v>
      </c>
      <c r="D90" s="8">
        <v>3</v>
      </c>
      <c r="E90" s="12"/>
      <c r="F90" s="60" t="str">
        <f t="shared" si="2"/>
        <v/>
      </c>
      <c r="G90" s="13"/>
      <c r="H90" s="61" t="str">
        <f t="shared" si="3"/>
        <v/>
      </c>
      <c r="I90" s="62"/>
      <c r="J90" s="27"/>
      <c r="AA90" s="19"/>
      <c r="AB90" s="19"/>
      <c r="AC90" s="19"/>
      <c r="AD90" s="18"/>
      <c r="AE90" s="19"/>
      <c r="AF90" s="19"/>
      <c r="AG90" s="19"/>
      <c r="AH90" s="19"/>
      <c r="AI90" s="19"/>
    </row>
    <row r="91" spans="1:35" s="28" customFormat="1" ht="15" customHeight="1" x14ac:dyDescent="0.25">
      <c r="A91" s="25"/>
      <c r="B91" s="56" t="s">
        <v>4</v>
      </c>
      <c r="C91" s="63" t="s">
        <v>42</v>
      </c>
      <c r="D91" s="58">
        <v>3</v>
      </c>
      <c r="E91" s="7"/>
      <c r="F91" s="46" t="str">
        <f t="shared" si="2"/>
        <v/>
      </c>
      <c r="G91" s="10"/>
      <c r="H91" s="58" t="str">
        <f t="shared" si="3"/>
        <v/>
      </c>
      <c r="I91" s="59"/>
      <c r="J91" s="27"/>
      <c r="AA91" s="19"/>
      <c r="AB91" s="19"/>
      <c r="AC91" s="19"/>
      <c r="AD91" s="18"/>
      <c r="AE91" s="19"/>
      <c r="AF91" s="19"/>
      <c r="AG91" s="19"/>
      <c r="AH91" s="19"/>
      <c r="AI91" s="19"/>
    </row>
    <row r="92" spans="1:35" s="28" customFormat="1" ht="15" customHeight="1" x14ac:dyDescent="0.25">
      <c r="A92" s="25"/>
      <c r="B92" s="9" t="s">
        <v>5</v>
      </c>
      <c r="C92" s="31" t="s">
        <v>43</v>
      </c>
      <c r="D92" s="8">
        <v>3</v>
      </c>
      <c r="E92" s="12"/>
      <c r="F92" s="60" t="str">
        <f t="shared" si="2"/>
        <v/>
      </c>
      <c r="G92" s="13"/>
      <c r="H92" s="61" t="str">
        <f t="shared" si="3"/>
        <v/>
      </c>
      <c r="I92" s="62"/>
      <c r="J92" s="27"/>
      <c r="AA92" s="19"/>
      <c r="AB92" s="19"/>
      <c r="AC92" s="19"/>
      <c r="AD92" s="18"/>
      <c r="AE92" s="19"/>
      <c r="AF92" s="19"/>
      <c r="AG92" s="19"/>
      <c r="AH92" s="19"/>
      <c r="AI92" s="19"/>
    </row>
    <row r="93" spans="1:35" s="28" customFormat="1" ht="15" customHeight="1" x14ac:dyDescent="0.25">
      <c r="A93" s="25"/>
      <c r="B93" s="56" t="s">
        <v>6</v>
      </c>
      <c r="C93" s="63" t="s">
        <v>43</v>
      </c>
      <c r="D93" s="58">
        <v>3</v>
      </c>
      <c r="E93" s="7"/>
      <c r="F93" s="46" t="str">
        <f t="shared" si="2"/>
        <v/>
      </c>
      <c r="G93" s="10"/>
      <c r="H93" s="58" t="str">
        <f t="shared" si="3"/>
        <v/>
      </c>
      <c r="I93" s="59"/>
      <c r="J93" s="27"/>
      <c r="AA93" s="19"/>
      <c r="AB93" s="19"/>
      <c r="AC93" s="19"/>
      <c r="AD93" s="18"/>
      <c r="AE93" s="19"/>
      <c r="AF93" s="19"/>
      <c r="AG93" s="19"/>
      <c r="AH93" s="19"/>
      <c r="AI93" s="19"/>
    </row>
    <row r="94" spans="1:35" s="28" customFormat="1" ht="15" customHeight="1" x14ac:dyDescent="0.25">
      <c r="A94" s="25"/>
      <c r="B94" s="9" t="s">
        <v>28</v>
      </c>
      <c r="C94" s="31" t="s">
        <v>43</v>
      </c>
      <c r="D94" s="8">
        <v>3</v>
      </c>
      <c r="E94" s="12"/>
      <c r="F94" s="60" t="str">
        <f t="shared" si="2"/>
        <v/>
      </c>
      <c r="G94" s="13"/>
      <c r="H94" s="61" t="str">
        <f t="shared" si="3"/>
        <v/>
      </c>
      <c r="I94" s="62"/>
      <c r="J94" s="27"/>
      <c r="AA94" s="19"/>
      <c r="AB94" s="19"/>
      <c r="AC94" s="19"/>
      <c r="AD94" s="18"/>
      <c r="AE94" s="19"/>
      <c r="AF94" s="19"/>
      <c r="AG94" s="19"/>
      <c r="AH94" s="19"/>
      <c r="AI94" s="19"/>
    </row>
    <row r="95" spans="1:35" s="28" customFormat="1" ht="15" customHeight="1" x14ac:dyDescent="0.25">
      <c r="A95" s="25"/>
      <c r="B95" s="56" t="s">
        <v>8</v>
      </c>
      <c r="C95" s="63" t="s">
        <v>43</v>
      </c>
      <c r="D95" s="58">
        <v>3</v>
      </c>
      <c r="E95" s="7"/>
      <c r="F95" s="46" t="str">
        <f t="shared" si="2"/>
        <v/>
      </c>
      <c r="G95" s="10"/>
      <c r="H95" s="58" t="str">
        <f t="shared" si="3"/>
        <v/>
      </c>
      <c r="I95" s="59"/>
      <c r="J95" s="27"/>
      <c r="AA95" s="19"/>
      <c r="AB95" s="19"/>
      <c r="AC95" s="19"/>
      <c r="AD95" s="18"/>
      <c r="AE95" s="19"/>
      <c r="AF95" s="19"/>
      <c r="AG95" s="19"/>
      <c r="AH95" s="19"/>
      <c r="AI95" s="19"/>
    </row>
    <row r="96" spans="1:35" s="28" customFormat="1" ht="15" customHeight="1" x14ac:dyDescent="0.25">
      <c r="A96" s="25"/>
      <c r="B96" s="9" t="s">
        <v>93</v>
      </c>
      <c r="C96" s="31" t="s">
        <v>43</v>
      </c>
      <c r="D96" s="8">
        <v>3</v>
      </c>
      <c r="E96" s="12"/>
      <c r="F96" s="60" t="str">
        <f t="shared" si="2"/>
        <v/>
      </c>
      <c r="G96" s="13"/>
      <c r="H96" s="61" t="str">
        <f t="shared" si="3"/>
        <v/>
      </c>
      <c r="I96" s="62"/>
      <c r="J96" s="27"/>
      <c r="AA96" s="19"/>
      <c r="AB96" s="19"/>
      <c r="AC96" s="19"/>
      <c r="AD96" s="18"/>
      <c r="AE96" s="19"/>
      <c r="AF96" s="19"/>
      <c r="AG96" s="19"/>
      <c r="AH96" s="19"/>
      <c r="AI96" s="19"/>
    </row>
    <row r="97" spans="1:35" s="28" customFormat="1" ht="15" customHeight="1" x14ac:dyDescent="0.25">
      <c r="A97" s="25"/>
      <c r="B97" s="56" t="s">
        <v>9</v>
      </c>
      <c r="C97" s="63" t="s">
        <v>43</v>
      </c>
      <c r="D97" s="58">
        <v>4</v>
      </c>
      <c r="E97" s="7"/>
      <c r="F97" s="46" t="str">
        <f t="shared" si="2"/>
        <v/>
      </c>
      <c r="G97" s="10"/>
      <c r="H97" s="58" t="str">
        <f t="shared" si="3"/>
        <v/>
      </c>
      <c r="I97" s="59"/>
      <c r="J97" s="27"/>
      <c r="AA97" s="19"/>
      <c r="AB97" s="19"/>
      <c r="AC97" s="19"/>
      <c r="AD97" s="18"/>
      <c r="AE97" s="19"/>
      <c r="AF97" s="19"/>
      <c r="AG97" s="19"/>
      <c r="AH97" s="19"/>
      <c r="AI97" s="19"/>
    </row>
    <row r="98" spans="1:35" s="28" customFormat="1" ht="15" customHeight="1" x14ac:dyDescent="0.25">
      <c r="A98" s="25"/>
      <c r="B98" s="9" t="s">
        <v>10</v>
      </c>
      <c r="C98" s="31" t="s">
        <v>43</v>
      </c>
      <c r="D98" s="8">
        <v>1</v>
      </c>
      <c r="E98" s="12"/>
      <c r="F98" s="60" t="str">
        <f t="shared" si="2"/>
        <v/>
      </c>
      <c r="G98" s="13"/>
      <c r="H98" s="61" t="str">
        <f t="shared" si="3"/>
        <v/>
      </c>
      <c r="I98" s="62"/>
      <c r="J98" s="27"/>
      <c r="AA98" s="19"/>
      <c r="AB98" s="19"/>
      <c r="AC98" s="19"/>
      <c r="AD98" s="18"/>
      <c r="AE98" s="19"/>
      <c r="AF98" s="19"/>
      <c r="AG98" s="19"/>
      <c r="AH98" s="19"/>
      <c r="AI98" s="19"/>
    </row>
    <row r="99" spans="1:35" s="28" customFormat="1" ht="15" customHeight="1" x14ac:dyDescent="0.25">
      <c r="A99" s="25"/>
      <c r="B99" s="56" t="s">
        <v>29</v>
      </c>
      <c r="C99" s="63" t="s">
        <v>43</v>
      </c>
      <c r="D99" s="58">
        <v>4</v>
      </c>
      <c r="E99" s="7"/>
      <c r="F99" s="46" t="str">
        <f t="shared" si="2"/>
        <v/>
      </c>
      <c r="G99" s="10"/>
      <c r="H99" s="58" t="str">
        <f t="shared" si="3"/>
        <v/>
      </c>
      <c r="I99" s="59"/>
      <c r="J99" s="27"/>
      <c r="AA99" s="19"/>
      <c r="AB99" s="19"/>
      <c r="AC99" s="19"/>
      <c r="AD99" s="18"/>
      <c r="AE99" s="19"/>
      <c r="AF99" s="19"/>
      <c r="AG99" s="19"/>
      <c r="AH99" s="19"/>
      <c r="AI99" s="19"/>
    </row>
    <row r="100" spans="1:35" s="28" customFormat="1" ht="15" customHeight="1" x14ac:dyDescent="0.25">
      <c r="A100" s="25"/>
      <c r="B100" s="9" t="s">
        <v>152</v>
      </c>
      <c r="C100" s="31" t="s">
        <v>43</v>
      </c>
      <c r="D100" s="8">
        <v>6</v>
      </c>
      <c r="E100" s="12"/>
      <c r="F100" s="60" t="str">
        <f t="shared" si="2"/>
        <v/>
      </c>
      <c r="G100" s="13"/>
      <c r="H100" s="61" t="str">
        <f t="shared" si="3"/>
        <v/>
      </c>
      <c r="I100" s="62"/>
      <c r="J100" s="27"/>
      <c r="AA100" s="19"/>
      <c r="AB100" s="19"/>
      <c r="AC100" s="19"/>
      <c r="AD100" s="18"/>
      <c r="AE100" s="19"/>
      <c r="AF100" s="19"/>
      <c r="AG100" s="19"/>
      <c r="AH100" s="19"/>
      <c r="AI100" s="19"/>
    </row>
    <row r="101" spans="1:35" s="28" customFormat="1" ht="15" customHeight="1" x14ac:dyDescent="0.25">
      <c r="A101" s="25"/>
      <c r="B101" s="56" t="s">
        <v>13</v>
      </c>
      <c r="C101" s="63" t="s">
        <v>45</v>
      </c>
      <c r="D101" s="58">
        <v>2</v>
      </c>
      <c r="E101" s="7"/>
      <c r="F101" s="46" t="str">
        <f t="shared" si="2"/>
        <v/>
      </c>
      <c r="G101" s="10"/>
      <c r="H101" s="58" t="str">
        <f t="shared" si="3"/>
        <v/>
      </c>
      <c r="I101" s="59"/>
      <c r="J101" s="27"/>
      <c r="AA101" s="19"/>
      <c r="AB101" s="19"/>
      <c r="AC101" s="19"/>
      <c r="AD101" s="18"/>
      <c r="AE101" s="19"/>
      <c r="AF101" s="19"/>
      <c r="AG101" s="19"/>
      <c r="AH101" s="19"/>
      <c r="AI101" s="19"/>
    </row>
    <row r="102" spans="1:35" s="28" customFormat="1" ht="15" customHeight="1" x14ac:dyDescent="0.25">
      <c r="A102" s="25"/>
      <c r="B102" s="9" t="s">
        <v>14</v>
      </c>
      <c r="C102" s="31" t="s">
        <v>45</v>
      </c>
      <c r="D102" s="8">
        <v>3</v>
      </c>
      <c r="E102" s="12"/>
      <c r="F102" s="60" t="str">
        <f t="shared" si="2"/>
        <v/>
      </c>
      <c r="G102" s="13"/>
      <c r="H102" s="61" t="str">
        <f t="shared" si="3"/>
        <v/>
      </c>
      <c r="I102" s="62"/>
      <c r="J102" s="27"/>
      <c r="AA102" s="19"/>
      <c r="AB102" s="19"/>
      <c r="AC102" s="19"/>
      <c r="AD102" s="18"/>
      <c r="AE102" s="19"/>
      <c r="AF102" s="19"/>
      <c r="AG102" s="19"/>
      <c r="AH102" s="19"/>
      <c r="AI102" s="19"/>
    </row>
    <row r="103" spans="1:35" s="28" customFormat="1" ht="15" customHeight="1" x14ac:dyDescent="0.25">
      <c r="A103" s="25"/>
      <c r="B103" s="56" t="s">
        <v>78</v>
      </c>
      <c r="C103" s="63" t="s">
        <v>82</v>
      </c>
      <c r="D103" s="58">
        <v>2</v>
      </c>
      <c r="E103" s="7"/>
      <c r="F103" s="46" t="str">
        <f t="shared" si="2"/>
        <v/>
      </c>
      <c r="G103" s="10"/>
      <c r="H103" s="58" t="str">
        <f t="shared" si="3"/>
        <v/>
      </c>
      <c r="I103" s="59"/>
      <c r="J103" s="27"/>
      <c r="AA103" s="19"/>
      <c r="AB103" s="19"/>
      <c r="AC103" s="19"/>
      <c r="AD103" s="18"/>
      <c r="AE103" s="19"/>
      <c r="AF103" s="19"/>
      <c r="AG103" s="19"/>
      <c r="AH103" s="19"/>
      <c r="AI103" s="19"/>
    </row>
    <row r="104" spans="1:35" s="28" customFormat="1" ht="15" customHeight="1" x14ac:dyDescent="0.25">
      <c r="A104" s="25"/>
      <c r="B104" s="9" t="s">
        <v>87</v>
      </c>
      <c r="C104" s="31" t="s">
        <v>38</v>
      </c>
      <c r="D104" s="8">
        <v>2</v>
      </c>
      <c r="E104" s="12"/>
      <c r="F104" s="60" t="str">
        <f t="shared" si="2"/>
        <v/>
      </c>
      <c r="G104" s="13"/>
      <c r="H104" s="61" t="str">
        <f t="shared" si="3"/>
        <v/>
      </c>
      <c r="I104" s="62"/>
      <c r="J104" s="27"/>
      <c r="AA104" s="19"/>
      <c r="AB104" s="19"/>
      <c r="AC104" s="19"/>
      <c r="AD104" s="18"/>
      <c r="AE104" s="19"/>
      <c r="AF104" s="19"/>
      <c r="AG104" s="19"/>
      <c r="AH104" s="19"/>
      <c r="AI104" s="19"/>
    </row>
    <row r="105" spans="1:35" s="28" customFormat="1" ht="15" customHeight="1" x14ac:dyDescent="0.25">
      <c r="A105" s="25"/>
      <c r="B105" s="56" t="s">
        <v>15</v>
      </c>
      <c r="C105" s="63" t="s">
        <v>40</v>
      </c>
      <c r="D105" s="58">
        <v>3</v>
      </c>
      <c r="E105" s="7"/>
      <c r="F105" s="46" t="str">
        <f t="shared" si="2"/>
        <v/>
      </c>
      <c r="G105" s="10"/>
      <c r="H105" s="58" t="str">
        <f t="shared" si="3"/>
        <v/>
      </c>
      <c r="I105" s="59"/>
      <c r="J105" s="27"/>
      <c r="AA105" s="19"/>
      <c r="AB105" s="19"/>
      <c r="AC105" s="19"/>
      <c r="AD105" s="18"/>
      <c r="AE105" s="19"/>
      <c r="AF105" s="19"/>
      <c r="AG105" s="19"/>
      <c r="AH105" s="19"/>
      <c r="AI105" s="19"/>
    </row>
    <row r="106" spans="1:35" s="28" customFormat="1" ht="15" customHeight="1" x14ac:dyDescent="0.25">
      <c r="A106" s="25"/>
      <c r="B106" s="9" t="s">
        <v>16</v>
      </c>
      <c r="C106" s="31" t="s">
        <v>40</v>
      </c>
      <c r="D106" s="8">
        <v>6</v>
      </c>
      <c r="E106" s="12"/>
      <c r="F106" s="60" t="str">
        <f t="shared" si="2"/>
        <v/>
      </c>
      <c r="G106" s="13"/>
      <c r="H106" s="61" t="str">
        <f t="shared" si="3"/>
        <v/>
      </c>
      <c r="I106" s="62"/>
      <c r="J106" s="27"/>
      <c r="AA106" s="19"/>
      <c r="AB106" s="19"/>
      <c r="AC106" s="19"/>
      <c r="AD106" s="18"/>
      <c r="AE106" s="19"/>
      <c r="AF106" s="19"/>
      <c r="AG106" s="19"/>
      <c r="AH106" s="19"/>
      <c r="AI106" s="19"/>
    </row>
    <row r="107" spans="1:35" s="28" customFormat="1" ht="15" customHeight="1" x14ac:dyDescent="0.25">
      <c r="A107" s="25"/>
      <c r="B107" s="56" t="s">
        <v>20</v>
      </c>
      <c r="C107" s="63" t="s">
        <v>43</v>
      </c>
      <c r="D107" s="58">
        <v>3</v>
      </c>
      <c r="E107" s="7"/>
      <c r="F107" s="46" t="str">
        <f t="shared" si="2"/>
        <v/>
      </c>
      <c r="G107" s="10"/>
      <c r="H107" s="58" t="str">
        <f t="shared" si="3"/>
        <v/>
      </c>
      <c r="I107" s="59"/>
      <c r="J107" s="27"/>
      <c r="AA107" s="19"/>
      <c r="AB107" s="19"/>
      <c r="AC107" s="19"/>
      <c r="AD107" s="18"/>
      <c r="AE107" s="19"/>
      <c r="AF107" s="19"/>
      <c r="AG107" s="19"/>
      <c r="AH107" s="19"/>
      <c r="AI107" s="19"/>
    </row>
    <row r="108" spans="1:35" s="28" customFormat="1" ht="15" customHeight="1" x14ac:dyDescent="0.25">
      <c r="A108" s="25"/>
      <c r="B108" s="9" t="s">
        <v>21</v>
      </c>
      <c r="C108" s="31" t="s">
        <v>43</v>
      </c>
      <c r="D108" s="8">
        <v>3</v>
      </c>
      <c r="E108" s="12"/>
      <c r="F108" s="60" t="str">
        <f t="shared" si="2"/>
        <v/>
      </c>
      <c r="G108" s="13"/>
      <c r="H108" s="61" t="str">
        <f t="shared" si="3"/>
        <v/>
      </c>
      <c r="I108" s="62"/>
      <c r="J108" s="27"/>
      <c r="AA108" s="19"/>
      <c r="AB108" s="19"/>
      <c r="AC108" s="19"/>
      <c r="AD108" s="18"/>
      <c r="AE108" s="19"/>
      <c r="AF108" s="19"/>
      <c r="AG108" s="19"/>
      <c r="AH108" s="19"/>
      <c r="AI108" s="19"/>
    </row>
    <row r="109" spans="1:35" s="28" customFormat="1" ht="15" customHeight="1" x14ac:dyDescent="0.25">
      <c r="A109" s="25"/>
      <c r="B109" s="56" t="s">
        <v>22</v>
      </c>
      <c r="C109" s="63" t="s">
        <v>43</v>
      </c>
      <c r="D109" s="58">
        <v>3</v>
      </c>
      <c r="E109" s="7"/>
      <c r="F109" s="46" t="str">
        <f t="shared" si="2"/>
        <v/>
      </c>
      <c r="G109" s="10"/>
      <c r="H109" s="58" t="str">
        <f t="shared" si="3"/>
        <v/>
      </c>
      <c r="I109" s="59"/>
      <c r="J109" s="27"/>
      <c r="AA109" s="19"/>
      <c r="AB109" s="19"/>
      <c r="AC109" s="19"/>
      <c r="AD109" s="18"/>
      <c r="AE109" s="19"/>
      <c r="AF109" s="19"/>
      <c r="AG109" s="19"/>
      <c r="AH109" s="19"/>
      <c r="AI109" s="19"/>
    </row>
    <row r="110" spans="1:35" s="28" customFormat="1" ht="15" customHeight="1" x14ac:dyDescent="0.25">
      <c r="A110" s="25"/>
      <c r="B110" s="9" t="s">
        <v>23</v>
      </c>
      <c r="C110" s="31" t="s">
        <v>43</v>
      </c>
      <c r="D110" s="8">
        <v>3</v>
      </c>
      <c r="E110" s="12"/>
      <c r="F110" s="60" t="str">
        <f t="shared" si="2"/>
        <v/>
      </c>
      <c r="G110" s="13"/>
      <c r="H110" s="61" t="str">
        <f t="shared" si="3"/>
        <v/>
      </c>
      <c r="I110" s="62"/>
      <c r="J110" s="27"/>
      <c r="AA110" s="19"/>
      <c r="AB110" s="19"/>
      <c r="AC110" s="19"/>
      <c r="AD110" s="18"/>
      <c r="AE110" s="19"/>
      <c r="AF110" s="19"/>
      <c r="AG110" s="19"/>
      <c r="AH110" s="19"/>
      <c r="AI110" s="19"/>
    </row>
    <row r="111" spans="1:35" s="28" customFormat="1" ht="15" customHeight="1" x14ac:dyDescent="0.25">
      <c r="A111" s="25"/>
      <c r="B111" s="56" t="s">
        <v>24</v>
      </c>
      <c r="C111" s="63" t="s">
        <v>43</v>
      </c>
      <c r="D111" s="58">
        <v>3</v>
      </c>
      <c r="E111" s="7"/>
      <c r="F111" s="46" t="str">
        <f t="shared" si="2"/>
        <v/>
      </c>
      <c r="G111" s="10"/>
      <c r="H111" s="58" t="str">
        <f t="shared" si="3"/>
        <v/>
      </c>
      <c r="I111" s="59"/>
      <c r="J111" s="27"/>
      <c r="AA111" s="19"/>
      <c r="AB111" s="19"/>
      <c r="AC111" s="19"/>
      <c r="AD111" s="18"/>
      <c r="AE111" s="19"/>
      <c r="AF111" s="19"/>
      <c r="AG111" s="19"/>
      <c r="AH111" s="19"/>
      <c r="AI111" s="19"/>
    </row>
    <row r="112" spans="1:35" s="28" customFormat="1" ht="15" customHeight="1" x14ac:dyDescent="0.25">
      <c r="A112" s="25"/>
      <c r="B112" s="9" t="s">
        <v>25</v>
      </c>
      <c r="C112" s="31" t="s">
        <v>43</v>
      </c>
      <c r="D112" s="8">
        <v>3</v>
      </c>
      <c r="E112" s="12"/>
      <c r="F112" s="60" t="str">
        <f t="shared" si="2"/>
        <v/>
      </c>
      <c r="G112" s="13"/>
      <c r="H112" s="61" t="str">
        <f t="shared" si="3"/>
        <v/>
      </c>
      <c r="I112" s="62"/>
      <c r="J112" s="27"/>
      <c r="AA112" s="19"/>
      <c r="AB112" s="19"/>
      <c r="AC112" s="19"/>
      <c r="AD112" s="18"/>
      <c r="AE112" s="19"/>
      <c r="AF112" s="19"/>
      <c r="AG112" s="19"/>
      <c r="AH112" s="19"/>
      <c r="AI112" s="19"/>
    </row>
    <row r="113" spans="1:35" s="28" customFormat="1" ht="15" customHeight="1" x14ac:dyDescent="0.25">
      <c r="A113" s="25"/>
      <c r="B113" s="66"/>
      <c r="C113" s="66"/>
      <c r="D113" s="67"/>
      <c r="E113" s="43"/>
      <c r="F113" s="43"/>
      <c r="G113" s="43"/>
      <c r="H113" s="67"/>
      <c r="I113" s="43"/>
      <c r="J113" s="27"/>
      <c r="AA113" s="19"/>
      <c r="AB113" s="19"/>
      <c r="AC113" s="19"/>
      <c r="AD113" s="18"/>
      <c r="AE113" s="19"/>
      <c r="AF113" s="19"/>
      <c r="AG113" s="19"/>
      <c r="AH113" s="19"/>
      <c r="AI113" s="19"/>
    </row>
    <row r="114" spans="1:35" s="28" customFormat="1" ht="15" customHeight="1" x14ac:dyDescent="0.25">
      <c r="A114" s="25"/>
      <c r="B114" s="98" t="s">
        <v>56</v>
      </c>
      <c r="C114" s="98"/>
      <c r="D114" s="98"/>
      <c r="E114" s="98"/>
      <c r="F114" s="98"/>
      <c r="G114" s="98"/>
      <c r="H114" s="98"/>
      <c r="I114" s="98"/>
      <c r="J114" s="27"/>
      <c r="AA114" s="19"/>
      <c r="AB114" s="19"/>
      <c r="AC114" s="19"/>
      <c r="AD114" s="18"/>
      <c r="AE114" s="19"/>
      <c r="AF114" s="19"/>
      <c r="AG114" s="19"/>
      <c r="AH114" s="19"/>
      <c r="AI114" s="19"/>
    </row>
    <row r="115" spans="1:35" s="28" customFormat="1" ht="15" customHeight="1" x14ac:dyDescent="0.25">
      <c r="A115" s="25"/>
      <c r="B115" s="81" t="s">
        <v>33</v>
      </c>
      <c r="C115" s="83" t="s">
        <v>34</v>
      </c>
      <c r="D115" s="84"/>
      <c r="E115" s="85"/>
      <c r="F115" s="51" t="s">
        <v>36</v>
      </c>
      <c r="G115" s="89" t="s">
        <v>52</v>
      </c>
      <c r="H115" s="91" t="s">
        <v>58</v>
      </c>
      <c r="I115" s="51" t="s">
        <v>49</v>
      </c>
      <c r="J115" s="27"/>
      <c r="AA115" s="19"/>
      <c r="AB115" s="19"/>
      <c r="AC115" s="19"/>
      <c r="AD115" s="18"/>
      <c r="AE115" s="19"/>
      <c r="AF115" s="19"/>
      <c r="AG115" s="19"/>
      <c r="AH115" s="19"/>
      <c r="AI115" s="19"/>
    </row>
    <row r="116" spans="1:35" s="28" customFormat="1" ht="15" customHeight="1" x14ac:dyDescent="0.25">
      <c r="A116" s="25"/>
      <c r="B116" s="82"/>
      <c r="C116" s="86"/>
      <c r="D116" s="87"/>
      <c r="E116" s="88"/>
      <c r="F116" s="53" t="s">
        <v>35</v>
      </c>
      <c r="G116" s="90"/>
      <c r="H116" s="92"/>
      <c r="I116" s="53" t="s">
        <v>50</v>
      </c>
      <c r="J116" s="27"/>
      <c r="AA116" s="19"/>
      <c r="AB116" s="19"/>
      <c r="AC116" s="19"/>
      <c r="AD116" s="18"/>
      <c r="AE116" s="19"/>
      <c r="AF116" s="19"/>
      <c r="AG116" s="19"/>
      <c r="AH116" s="19"/>
      <c r="AI116" s="19"/>
    </row>
    <row r="117" spans="1:35" s="28" customFormat="1" ht="15" customHeight="1" x14ac:dyDescent="0.25">
      <c r="A117" s="25"/>
      <c r="B117" s="3"/>
      <c r="C117" s="93"/>
      <c r="D117" s="93"/>
      <c r="E117" s="93"/>
      <c r="F117" s="5"/>
      <c r="G117" s="6"/>
      <c r="H117" s="33" t="str">
        <f>IF(AND(B117&lt;&gt;"",OR(F117="",G117="")),"Bitte links die erzielten Punkte/die Note ergänzen.","")</f>
        <v/>
      </c>
      <c r="I117" s="34" t="str">
        <f>IF(F117&lt;&gt;"","ja","")</f>
        <v/>
      </c>
      <c r="J117" s="27"/>
      <c r="AA117" s="19"/>
      <c r="AB117" s="19"/>
      <c r="AC117" s="19"/>
      <c r="AD117" s="18"/>
      <c r="AE117" s="19"/>
      <c r="AF117" s="19"/>
      <c r="AG117" s="19"/>
      <c r="AH117" s="19"/>
      <c r="AI117" s="19"/>
    </row>
    <row r="118" spans="1:35" s="28" customFormat="1" ht="15" customHeight="1" x14ac:dyDescent="0.25">
      <c r="A118" s="20"/>
      <c r="B118" s="11"/>
      <c r="C118" s="80"/>
      <c r="D118" s="80"/>
      <c r="E118" s="80"/>
      <c r="F118" s="7"/>
      <c r="G118" s="10"/>
      <c r="H118" s="46" t="str">
        <f t="shared" ref="H118:H136" si="4">IF(AND(B118&lt;&gt;"",OR(F118="",G118="")),"Bitte links die erzielten Punkte/die Note ergänzen.","")</f>
        <v/>
      </c>
      <c r="I118" s="59" t="str">
        <f t="shared" ref="I118:I136" si="5">IF(F118&lt;&gt;"","ja","")</f>
        <v/>
      </c>
      <c r="J118" s="21"/>
      <c r="K118" s="18"/>
      <c r="AA118" s="19"/>
      <c r="AB118" s="19"/>
      <c r="AC118" s="19"/>
      <c r="AD118" s="18"/>
      <c r="AE118" s="19"/>
      <c r="AF118" s="19"/>
      <c r="AG118" s="19"/>
      <c r="AH118" s="19"/>
      <c r="AI118" s="19"/>
    </row>
    <row r="119" spans="1:35" s="28" customFormat="1" ht="15" customHeight="1" x14ac:dyDescent="0.25">
      <c r="A119" s="20"/>
      <c r="B119" s="4"/>
      <c r="C119" s="94"/>
      <c r="D119" s="94"/>
      <c r="E119" s="94"/>
      <c r="F119" s="1"/>
      <c r="G119" s="2"/>
      <c r="H119" s="29" t="str">
        <f t="shared" si="4"/>
        <v/>
      </c>
      <c r="I119" s="26" t="str">
        <f t="shared" si="5"/>
        <v/>
      </c>
      <c r="J119" s="21"/>
      <c r="K119" s="18"/>
      <c r="AA119" s="19"/>
      <c r="AB119" s="19"/>
      <c r="AC119" s="19"/>
      <c r="AD119" s="18"/>
      <c r="AE119" s="19"/>
      <c r="AF119" s="19"/>
      <c r="AG119" s="19"/>
      <c r="AH119" s="19"/>
      <c r="AI119" s="19"/>
    </row>
    <row r="120" spans="1:35" s="28" customFormat="1" ht="15" customHeight="1" x14ac:dyDescent="0.25">
      <c r="A120" s="20"/>
      <c r="B120" s="11"/>
      <c r="C120" s="80"/>
      <c r="D120" s="80"/>
      <c r="E120" s="80"/>
      <c r="F120" s="7"/>
      <c r="G120" s="10"/>
      <c r="H120" s="46" t="str">
        <f t="shared" si="4"/>
        <v/>
      </c>
      <c r="I120" s="59" t="str">
        <f t="shared" si="5"/>
        <v/>
      </c>
      <c r="J120" s="21"/>
      <c r="K120" s="18"/>
      <c r="AA120" s="19"/>
      <c r="AB120" s="19"/>
      <c r="AC120" s="19"/>
      <c r="AD120" s="18"/>
      <c r="AE120" s="19"/>
      <c r="AF120" s="19"/>
      <c r="AG120" s="19"/>
      <c r="AH120" s="19"/>
      <c r="AI120" s="19"/>
    </row>
    <row r="121" spans="1:35" x14ac:dyDescent="0.25">
      <c r="A121" s="20"/>
      <c r="B121" s="4"/>
      <c r="C121" s="94"/>
      <c r="D121" s="94"/>
      <c r="E121" s="94"/>
      <c r="F121" s="1"/>
      <c r="G121" s="2"/>
      <c r="H121" s="29" t="str">
        <f t="shared" si="4"/>
        <v/>
      </c>
      <c r="I121" s="26" t="str">
        <f t="shared" si="5"/>
        <v/>
      </c>
      <c r="J121" s="21"/>
    </row>
    <row r="122" spans="1:35" x14ac:dyDescent="0.25">
      <c r="A122" s="20"/>
      <c r="B122" s="11"/>
      <c r="C122" s="80"/>
      <c r="D122" s="80"/>
      <c r="E122" s="80"/>
      <c r="F122" s="7"/>
      <c r="G122" s="10"/>
      <c r="H122" s="46" t="str">
        <f t="shared" si="4"/>
        <v/>
      </c>
      <c r="I122" s="59" t="str">
        <f t="shared" si="5"/>
        <v/>
      </c>
      <c r="J122" s="21"/>
    </row>
    <row r="123" spans="1:35" x14ac:dyDescent="0.25">
      <c r="A123" s="20"/>
      <c r="B123" s="4"/>
      <c r="C123" s="94"/>
      <c r="D123" s="94"/>
      <c r="E123" s="94"/>
      <c r="F123" s="1"/>
      <c r="G123" s="2"/>
      <c r="H123" s="29" t="str">
        <f t="shared" si="4"/>
        <v/>
      </c>
      <c r="I123" s="26" t="str">
        <f t="shared" si="5"/>
        <v/>
      </c>
      <c r="J123" s="21"/>
    </row>
    <row r="124" spans="1:35" x14ac:dyDescent="0.25">
      <c r="A124" s="20"/>
      <c r="B124" s="11"/>
      <c r="C124" s="80"/>
      <c r="D124" s="80"/>
      <c r="E124" s="80"/>
      <c r="F124" s="7"/>
      <c r="G124" s="10"/>
      <c r="H124" s="46" t="str">
        <f t="shared" si="4"/>
        <v/>
      </c>
      <c r="I124" s="59" t="str">
        <f t="shared" si="5"/>
        <v/>
      </c>
      <c r="J124" s="21"/>
    </row>
    <row r="125" spans="1:35" x14ac:dyDescent="0.25">
      <c r="A125" s="20"/>
      <c r="B125" s="4"/>
      <c r="C125" s="94"/>
      <c r="D125" s="94"/>
      <c r="E125" s="94"/>
      <c r="F125" s="1"/>
      <c r="G125" s="2"/>
      <c r="H125" s="29" t="str">
        <f t="shared" si="4"/>
        <v/>
      </c>
      <c r="I125" s="26" t="str">
        <f t="shared" si="5"/>
        <v/>
      </c>
      <c r="J125" s="21"/>
    </row>
    <row r="126" spans="1:35" x14ac:dyDescent="0.25">
      <c r="A126" s="20"/>
      <c r="B126" s="11"/>
      <c r="C126" s="80"/>
      <c r="D126" s="80"/>
      <c r="E126" s="80"/>
      <c r="F126" s="7"/>
      <c r="G126" s="10"/>
      <c r="H126" s="46" t="str">
        <f t="shared" si="4"/>
        <v/>
      </c>
      <c r="I126" s="59" t="str">
        <f t="shared" si="5"/>
        <v/>
      </c>
      <c r="J126" s="21"/>
    </row>
    <row r="127" spans="1:35" x14ac:dyDescent="0.25">
      <c r="A127" s="20"/>
      <c r="B127" s="4"/>
      <c r="C127" s="96"/>
      <c r="D127" s="96"/>
      <c r="E127" s="96"/>
      <c r="F127" s="1"/>
      <c r="G127" s="2"/>
      <c r="H127" s="29" t="str">
        <f t="shared" si="4"/>
        <v/>
      </c>
      <c r="I127" s="26" t="str">
        <f t="shared" si="5"/>
        <v/>
      </c>
      <c r="J127" s="21"/>
    </row>
    <row r="128" spans="1:35" x14ac:dyDescent="0.25">
      <c r="A128" s="20"/>
      <c r="B128" s="11"/>
      <c r="C128" s="95"/>
      <c r="D128" s="95"/>
      <c r="E128" s="95"/>
      <c r="F128" s="7"/>
      <c r="G128" s="10"/>
      <c r="H128" s="46" t="str">
        <f t="shared" si="4"/>
        <v/>
      </c>
      <c r="I128" s="59" t="str">
        <f t="shared" si="5"/>
        <v/>
      </c>
      <c r="J128" s="21"/>
    </row>
    <row r="129" spans="1:35" x14ac:dyDescent="0.25">
      <c r="A129" s="20"/>
      <c r="B129" s="4"/>
      <c r="C129" s="96"/>
      <c r="D129" s="96"/>
      <c r="E129" s="96"/>
      <c r="F129" s="1"/>
      <c r="G129" s="2"/>
      <c r="H129" s="29" t="str">
        <f t="shared" si="4"/>
        <v/>
      </c>
      <c r="I129" s="26" t="str">
        <f t="shared" si="5"/>
        <v/>
      </c>
      <c r="J129" s="21"/>
    </row>
    <row r="130" spans="1:35" x14ac:dyDescent="0.25">
      <c r="A130" s="20"/>
      <c r="B130" s="11"/>
      <c r="C130" s="95"/>
      <c r="D130" s="95"/>
      <c r="E130" s="95"/>
      <c r="F130" s="7"/>
      <c r="G130" s="10"/>
      <c r="H130" s="46" t="str">
        <f t="shared" si="4"/>
        <v/>
      </c>
      <c r="I130" s="59" t="str">
        <f t="shared" si="5"/>
        <v/>
      </c>
      <c r="J130" s="21"/>
    </row>
    <row r="131" spans="1:35" x14ac:dyDescent="0.25">
      <c r="A131" s="20"/>
      <c r="B131" s="4"/>
      <c r="C131" s="96"/>
      <c r="D131" s="96"/>
      <c r="E131" s="96"/>
      <c r="F131" s="1"/>
      <c r="G131" s="2"/>
      <c r="H131" s="29" t="str">
        <f t="shared" si="4"/>
        <v/>
      </c>
      <c r="I131" s="26" t="str">
        <f t="shared" si="5"/>
        <v/>
      </c>
      <c r="J131" s="21"/>
    </row>
    <row r="132" spans="1:35" x14ac:dyDescent="0.25">
      <c r="A132" s="20"/>
      <c r="B132" s="11"/>
      <c r="C132" s="95"/>
      <c r="D132" s="95"/>
      <c r="E132" s="95"/>
      <c r="F132" s="7"/>
      <c r="G132" s="10"/>
      <c r="H132" s="46" t="str">
        <f t="shared" si="4"/>
        <v/>
      </c>
      <c r="I132" s="59" t="str">
        <f t="shared" si="5"/>
        <v/>
      </c>
      <c r="J132" s="21"/>
    </row>
    <row r="133" spans="1:35" x14ac:dyDescent="0.25">
      <c r="A133" s="20"/>
      <c r="B133" s="4"/>
      <c r="C133" s="96"/>
      <c r="D133" s="96"/>
      <c r="E133" s="96"/>
      <c r="F133" s="1"/>
      <c r="G133" s="2"/>
      <c r="H133" s="29" t="str">
        <f t="shared" si="4"/>
        <v/>
      </c>
      <c r="I133" s="26" t="str">
        <f t="shared" si="5"/>
        <v/>
      </c>
      <c r="J133" s="21"/>
    </row>
    <row r="134" spans="1:35" x14ac:dyDescent="0.25">
      <c r="A134" s="20"/>
      <c r="B134" s="11"/>
      <c r="C134" s="95"/>
      <c r="D134" s="95"/>
      <c r="E134" s="95"/>
      <c r="F134" s="7"/>
      <c r="G134" s="10"/>
      <c r="H134" s="46" t="str">
        <f t="shared" si="4"/>
        <v/>
      </c>
      <c r="I134" s="59" t="str">
        <f t="shared" si="5"/>
        <v/>
      </c>
      <c r="J134" s="21"/>
    </row>
    <row r="135" spans="1:35" x14ac:dyDescent="0.25">
      <c r="A135" s="20"/>
      <c r="B135" s="4"/>
      <c r="C135" s="96"/>
      <c r="D135" s="96"/>
      <c r="E135" s="96"/>
      <c r="F135" s="1"/>
      <c r="G135" s="2"/>
      <c r="H135" s="29" t="str">
        <f t="shared" si="4"/>
        <v/>
      </c>
      <c r="I135" s="26" t="str">
        <f t="shared" si="5"/>
        <v/>
      </c>
      <c r="J135" s="21"/>
    </row>
    <row r="136" spans="1:35" x14ac:dyDescent="0.25">
      <c r="A136" s="20"/>
      <c r="B136" s="11"/>
      <c r="C136" s="95"/>
      <c r="D136" s="95"/>
      <c r="E136" s="95"/>
      <c r="F136" s="7"/>
      <c r="G136" s="10"/>
      <c r="H136" s="46" t="str">
        <f t="shared" si="4"/>
        <v/>
      </c>
      <c r="I136" s="59" t="str">
        <f t="shared" si="5"/>
        <v/>
      </c>
      <c r="J136" s="21"/>
    </row>
    <row r="137" spans="1:35" ht="15.75" thickBot="1" x14ac:dyDescent="0.3">
      <c r="A137" s="37"/>
      <c r="B137" s="38"/>
      <c r="C137" s="38"/>
      <c r="D137" s="39"/>
      <c r="E137" s="38"/>
      <c r="F137" s="38"/>
      <c r="G137" s="38"/>
      <c r="H137" s="39"/>
      <c r="I137" s="39"/>
      <c r="J137" s="40"/>
    </row>
    <row r="138" spans="1:35" x14ac:dyDescent="0.25">
      <c r="D138" s="18"/>
    </row>
    <row r="139" spans="1:35" x14ac:dyDescent="0.25">
      <c r="D139" s="18"/>
      <c r="AE139" s="19">
        <v>21</v>
      </c>
      <c r="AF139" s="19">
        <v>27</v>
      </c>
      <c r="AG139" s="19">
        <v>36</v>
      </c>
      <c r="AH139" s="19">
        <v>45</v>
      </c>
      <c r="AI139" s="19">
        <v>65</v>
      </c>
    </row>
    <row r="140" spans="1:35" x14ac:dyDescent="0.25">
      <c r="D140" s="18"/>
      <c r="AC140" s="19">
        <v>0</v>
      </c>
      <c r="AE140" s="32" t="s">
        <v>60</v>
      </c>
      <c r="AF140" s="32" t="s">
        <v>61</v>
      </c>
      <c r="AG140" s="32" t="s">
        <v>62</v>
      </c>
      <c r="AH140" s="32" t="s">
        <v>63</v>
      </c>
      <c r="AI140" s="32" t="s">
        <v>64</v>
      </c>
    </row>
    <row r="141" spans="1:35" x14ac:dyDescent="0.25">
      <c r="D141" s="18"/>
      <c r="AA141" s="30">
        <v>1</v>
      </c>
      <c r="AB141" s="35">
        <f>SUMIF($G$19:$G$83,AA141,$F$19:$F$83)+SUMIF($G$88:$G$112,AA141,$F$88:$F$112)+SUMIF($G$117:$G$136,AA141,$F$117:$F$136)</f>
        <v>0</v>
      </c>
      <c r="AC141" s="35">
        <f>AB141</f>
        <v>0</v>
      </c>
      <c r="AD141" s="18" t="str">
        <f>IF(AC141&gt;=65,"Expert+",IF(AC141&gt;=45,"Expert",IF(AC141&gt;=36,"Advanced",IF(AC141&gt;=27,"Intermediate",IF(AC141&gt;=21,"Basic","")))))</f>
        <v/>
      </c>
      <c r="AE141" s="36">
        <f>IF($AD140="Basic",0,IF($AD141="",$AA141*$AB141,IF($AD141="Basic",MIN($AB141,AE$139-$AC140)*$AA141,0)))</f>
        <v>0</v>
      </c>
      <c r="AF141" s="36">
        <f t="shared" ref="AF141:AF171" si="6">IF($AD140="Intermediate",0,IF(OR($AD141="",$AD141="Basic"),$AA141*$AB141,IF($AD141="Intermediate",MIN($AB141,AF$139-$AC140)*$AA141,0)))</f>
        <v>0</v>
      </c>
      <c r="AG141" s="36">
        <f t="shared" ref="AG141:AG171" si="7">IF($AD140="Advanced",0,IF(OR($AD141="",$AD141="Basic",$AD141="Intermediate"),$AA141*$AB141,IF($AD141="Advanced",MIN($AB141,AG$139-$AC140)*$AA141,0)))</f>
        <v>0</v>
      </c>
      <c r="AH141" s="36">
        <f t="shared" ref="AH141:AH171" si="8">IF($AD140="Expert",0,IF(OR($AD141="",$AD141="Basic",$AD141="Intermediate",$AD141="Advanced"),$AA141*$AB141,IF($AD141="Expert",MIN($AB141,AH$139-$AC140)*$AA141,0)))</f>
        <v>0</v>
      </c>
      <c r="AI141" s="36">
        <f t="shared" ref="AI141:AI171" si="9">IF($AD140="Expert+",0,IF(OR($AD141="",$AD141="Basic",$AD141="Intermediate",$AD141="Advanced",$AD141="Expert"),$AA141*$AB141,IF($AD141="Expert+",MIN($AB141,AI$139-$AC140)*$AA141,0)))</f>
        <v>0</v>
      </c>
    </row>
    <row r="142" spans="1:35" x14ac:dyDescent="0.25">
      <c r="D142" s="18"/>
      <c r="AA142" s="30">
        <f>AA141+0.1</f>
        <v>1.1000000000000001</v>
      </c>
      <c r="AB142" s="35">
        <f t="shared" ref="AB142:AB171" si="10">SUMIF($G$19:$G$83,AA142,$F$19:$F$83)+SUMIF($G$88:$G$112,AA142,$F$88:$F$112)+SUMIF($G$117:$G$136,AA142,$F$117:$F$136)</f>
        <v>0</v>
      </c>
      <c r="AC142" s="35">
        <f>SUM(AC141,AB142)</f>
        <v>0</v>
      </c>
      <c r="AD142" s="18" t="str">
        <f>IF(AC142&gt;=65,"Expert+",IF(AC142&gt;=45,"Expert",IF(AC142&gt;=36,"Advanced",IF(AC142&gt;=27,"Intermediate",IF(AC142&gt;=21,"Basic","")))))</f>
        <v/>
      </c>
      <c r="AE142" s="36">
        <f t="shared" ref="AE142:AE170" si="11">IF($AD141="Basic",0,IF($AD142="",$AA142*$AB142,IF($AD142="Basic",MIN($AB142,AE$139-$AC141)*$AA142,0)))</f>
        <v>0</v>
      </c>
      <c r="AF142" s="36">
        <f t="shared" si="6"/>
        <v>0</v>
      </c>
      <c r="AG142" s="36">
        <f t="shared" si="7"/>
        <v>0</v>
      </c>
      <c r="AH142" s="36">
        <f t="shared" si="8"/>
        <v>0</v>
      </c>
      <c r="AI142" s="36">
        <f t="shared" si="9"/>
        <v>0</v>
      </c>
    </row>
    <row r="143" spans="1:35" x14ac:dyDescent="0.25">
      <c r="D143" s="18"/>
      <c r="AA143" s="30">
        <f t="shared" ref="AA143:AA170" si="12">AA142+0.1</f>
        <v>1.2000000000000002</v>
      </c>
      <c r="AB143" s="35">
        <f t="shared" si="10"/>
        <v>0</v>
      </c>
      <c r="AC143" s="35">
        <f>SUM(AC142,AB143)</f>
        <v>0</v>
      </c>
      <c r="AD143" s="18" t="str">
        <f t="shared" ref="AD143:AD171" si="13">IF(AC143&gt;=65,"Expert+",IF(AC143&gt;=45,"Expert",IF(AC143&gt;=36,"Advanced",IF(AC143&gt;=27,"Intermediate",IF(AC143&gt;=21,"Basic","")))))</f>
        <v/>
      </c>
      <c r="AE143" s="36">
        <f>IF($AD142="Basic",0,IF($AD143="",$AA143*$AB143,IF($AD143="Basic",MIN($AB143,AE$139-$AC142)*$AA143,0)))</f>
        <v>0</v>
      </c>
      <c r="AF143" s="36">
        <f t="shared" si="6"/>
        <v>0</v>
      </c>
      <c r="AG143" s="36">
        <f t="shared" si="7"/>
        <v>0</v>
      </c>
      <c r="AH143" s="36">
        <f t="shared" si="8"/>
        <v>0</v>
      </c>
      <c r="AI143" s="36">
        <f t="shared" si="9"/>
        <v>0</v>
      </c>
    </row>
    <row r="144" spans="1:35" x14ac:dyDescent="0.25">
      <c r="D144" s="18"/>
      <c r="AA144" s="30">
        <f t="shared" si="12"/>
        <v>1.3000000000000003</v>
      </c>
      <c r="AB144" s="35">
        <f t="shared" si="10"/>
        <v>0</v>
      </c>
      <c r="AC144" s="35">
        <f t="shared" ref="AC144:AC170" si="14">SUM(AC143,AB144)</f>
        <v>0</v>
      </c>
      <c r="AD144" s="18" t="str">
        <f t="shared" si="13"/>
        <v/>
      </c>
      <c r="AE144" s="36">
        <f t="shared" si="11"/>
        <v>0</v>
      </c>
      <c r="AF144" s="36">
        <f t="shared" si="6"/>
        <v>0</v>
      </c>
      <c r="AG144" s="36">
        <f t="shared" si="7"/>
        <v>0</v>
      </c>
      <c r="AH144" s="36">
        <f t="shared" si="8"/>
        <v>0</v>
      </c>
      <c r="AI144" s="36">
        <f t="shared" si="9"/>
        <v>0</v>
      </c>
    </row>
    <row r="145" spans="4:35" x14ac:dyDescent="0.25">
      <c r="D145" s="18"/>
      <c r="AA145" s="30">
        <f t="shared" si="12"/>
        <v>1.4000000000000004</v>
      </c>
      <c r="AB145" s="35">
        <f t="shared" si="10"/>
        <v>0</v>
      </c>
      <c r="AC145" s="35">
        <f t="shared" si="14"/>
        <v>0</v>
      </c>
      <c r="AD145" s="18" t="str">
        <f t="shared" si="13"/>
        <v/>
      </c>
      <c r="AE145" s="36">
        <f t="shared" si="11"/>
        <v>0</v>
      </c>
      <c r="AF145" s="36">
        <f t="shared" si="6"/>
        <v>0</v>
      </c>
      <c r="AG145" s="36">
        <f t="shared" si="7"/>
        <v>0</v>
      </c>
      <c r="AH145" s="36">
        <f t="shared" si="8"/>
        <v>0</v>
      </c>
      <c r="AI145" s="36">
        <f t="shared" si="9"/>
        <v>0</v>
      </c>
    </row>
    <row r="146" spans="4:35" x14ac:dyDescent="0.25">
      <c r="D146" s="18"/>
      <c r="AA146" s="30">
        <f t="shared" si="12"/>
        <v>1.5000000000000004</v>
      </c>
      <c r="AB146" s="35">
        <f t="shared" si="10"/>
        <v>0</v>
      </c>
      <c r="AC146" s="35">
        <f t="shared" si="14"/>
        <v>0</v>
      </c>
      <c r="AD146" s="18" t="str">
        <f t="shared" si="13"/>
        <v/>
      </c>
      <c r="AE146" s="36">
        <f t="shared" si="11"/>
        <v>0</v>
      </c>
      <c r="AF146" s="36">
        <f t="shared" si="6"/>
        <v>0</v>
      </c>
      <c r="AG146" s="36">
        <f t="shared" si="7"/>
        <v>0</v>
      </c>
      <c r="AH146" s="36">
        <f t="shared" si="8"/>
        <v>0</v>
      </c>
      <c r="AI146" s="36">
        <f t="shared" si="9"/>
        <v>0</v>
      </c>
    </row>
    <row r="147" spans="4:35" x14ac:dyDescent="0.25">
      <c r="D147" s="18"/>
      <c r="AA147" s="30">
        <f t="shared" si="12"/>
        <v>1.6000000000000005</v>
      </c>
      <c r="AB147" s="35">
        <f t="shared" si="10"/>
        <v>0</v>
      </c>
      <c r="AC147" s="35">
        <f t="shared" si="14"/>
        <v>0</v>
      </c>
      <c r="AD147" s="18" t="str">
        <f t="shared" si="13"/>
        <v/>
      </c>
      <c r="AE147" s="36">
        <f t="shared" si="11"/>
        <v>0</v>
      </c>
      <c r="AF147" s="36">
        <f t="shared" si="6"/>
        <v>0</v>
      </c>
      <c r="AG147" s="36">
        <f t="shared" si="7"/>
        <v>0</v>
      </c>
      <c r="AH147" s="36">
        <f t="shared" si="8"/>
        <v>0</v>
      </c>
      <c r="AI147" s="36">
        <f t="shared" si="9"/>
        <v>0</v>
      </c>
    </row>
    <row r="148" spans="4:35" x14ac:dyDescent="0.25">
      <c r="AA148" s="30">
        <f t="shared" si="12"/>
        <v>1.7000000000000006</v>
      </c>
      <c r="AB148" s="35">
        <f t="shared" si="10"/>
        <v>0</v>
      </c>
      <c r="AC148" s="35">
        <f t="shared" si="14"/>
        <v>0</v>
      </c>
      <c r="AD148" s="18" t="str">
        <f t="shared" si="13"/>
        <v/>
      </c>
      <c r="AE148" s="36">
        <f t="shared" si="11"/>
        <v>0</v>
      </c>
      <c r="AF148" s="36">
        <f t="shared" si="6"/>
        <v>0</v>
      </c>
      <c r="AG148" s="36">
        <f t="shared" si="7"/>
        <v>0</v>
      </c>
      <c r="AH148" s="36">
        <f t="shared" si="8"/>
        <v>0</v>
      </c>
      <c r="AI148" s="36">
        <f t="shared" si="9"/>
        <v>0</v>
      </c>
    </row>
    <row r="149" spans="4:35" x14ac:dyDescent="0.25">
      <c r="AA149" s="30">
        <f t="shared" si="12"/>
        <v>1.8000000000000007</v>
      </c>
      <c r="AB149" s="35">
        <f t="shared" si="10"/>
        <v>0</v>
      </c>
      <c r="AC149" s="35">
        <f t="shared" si="14"/>
        <v>0</v>
      </c>
      <c r="AD149" s="18" t="str">
        <f t="shared" si="13"/>
        <v/>
      </c>
      <c r="AE149" s="36">
        <f t="shared" si="11"/>
        <v>0</v>
      </c>
      <c r="AF149" s="36">
        <f t="shared" si="6"/>
        <v>0</v>
      </c>
      <c r="AG149" s="36">
        <f t="shared" si="7"/>
        <v>0</v>
      </c>
      <c r="AH149" s="36">
        <f t="shared" si="8"/>
        <v>0</v>
      </c>
      <c r="AI149" s="36">
        <f t="shared" si="9"/>
        <v>0</v>
      </c>
    </row>
    <row r="150" spans="4:35" x14ac:dyDescent="0.25">
      <c r="AA150" s="30">
        <f t="shared" si="12"/>
        <v>1.9000000000000008</v>
      </c>
      <c r="AB150" s="35">
        <f t="shared" si="10"/>
        <v>0</v>
      </c>
      <c r="AC150" s="35">
        <f t="shared" si="14"/>
        <v>0</v>
      </c>
      <c r="AD150" s="18" t="str">
        <f t="shared" si="13"/>
        <v/>
      </c>
      <c r="AE150" s="36">
        <f t="shared" si="11"/>
        <v>0</v>
      </c>
      <c r="AF150" s="36">
        <f t="shared" si="6"/>
        <v>0</v>
      </c>
      <c r="AG150" s="36">
        <f t="shared" si="7"/>
        <v>0</v>
      </c>
      <c r="AH150" s="36">
        <f t="shared" si="8"/>
        <v>0</v>
      </c>
      <c r="AI150" s="36">
        <f t="shared" si="9"/>
        <v>0</v>
      </c>
    </row>
    <row r="151" spans="4:35" x14ac:dyDescent="0.25">
      <c r="AA151" s="30">
        <f>AA150+0.1</f>
        <v>2.0000000000000009</v>
      </c>
      <c r="AB151" s="35">
        <f t="shared" si="10"/>
        <v>0</v>
      </c>
      <c r="AC151" s="35">
        <f>SUM(AC150,AB151)</f>
        <v>0</v>
      </c>
      <c r="AD151" s="18" t="str">
        <f t="shared" si="13"/>
        <v/>
      </c>
      <c r="AE151" s="36">
        <f>IF($AD150="Basic",0,IF($AD151="",$AA151*$AB151,IF($AD151="Basic",MIN($AB151,AE$139-$AC150)*$AA151,0)))</f>
        <v>0</v>
      </c>
      <c r="AF151" s="36">
        <f>IF($AD150="Intermediate",0,IF(OR($AD151="",$AD151="Basic"),$AA151*$AB151,IF($AD151="Intermediate",MIN($AB151,AF$139-$AC150)*$AA151,0)))</f>
        <v>0</v>
      </c>
      <c r="AG151" s="36">
        <f t="shared" si="7"/>
        <v>0</v>
      </c>
      <c r="AH151" s="36">
        <f t="shared" si="8"/>
        <v>0</v>
      </c>
      <c r="AI151" s="36">
        <f t="shared" si="9"/>
        <v>0</v>
      </c>
    </row>
    <row r="152" spans="4:35" x14ac:dyDescent="0.25">
      <c r="AA152" s="30">
        <f t="shared" si="12"/>
        <v>2.100000000000001</v>
      </c>
      <c r="AB152" s="35">
        <f t="shared" si="10"/>
        <v>0</v>
      </c>
      <c r="AC152" s="35">
        <f>SUM(AC151,AB152)</f>
        <v>0</v>
      </c>
      <c r="AD152" s="18" t="str">
        <f t="shared" si="13"/>
        <v/>
      </c>
      <c r="AE152" s="36">
        <f t="shared" si="11"/>
        <v>0</v>
      </c>
      <c r="AF152" s="36">
        <f t="shared" si="6"/>
        <v>0</v>
      </c>
      <c r="AG152" s="36">
        <f t="shared" si="7"/>
        <v>0</v>
      </c>
      <c r="AH152" s="36">
        <f t="shared" si="8"/>
        <v>0</v>
      </c>
      <c r="AI152" s="36">
        <f t="shared" si="9"/>
        <v>0</v>
      </c>
    </row>
    <row r="153" spans="4:35" x14ac:dyDescent="0.25">
      <c r="AA153" s="30">
        <f t="shared" si="12"/>
        <v>2.2000000000000011</v>
      </c>
      <c r="AB153" s="35">
        <f t="shared" si="10"/>
        <v>0</v>
      </c>
      <c r="AC153" s="35">
        <f t="shared" si="14"/>
        <v>0</v>
      </c>
      <c r="AD153" s="18" t="str">
        <f t="shared" si="13"/>
        <v/>
      </c>
      <c r="AE153" s="36">
        <f t="shared" si="11"/>
        <v>0</v>
      </c>
      <c r="AF153" s="36">
        <f t="shared" si="6"/>
        <v>0</v>
      </c>
      <c r="AG153" s="36">
        <f t="shared" si="7"/>
        <v>0</v>
      </c>
      <c r="AH153" s="36">
        <f t="shared" si="8"/>
        <v>0</v>
      </c>
      <c r="AI153" s="36">
        <f t="shared" si="9"/>
        <v>0</v>
      </c>
    </row>
    <row r="154" spans="4:35" x14ac:dyDescent="0.25">
      <c r="AA154" s="30">
        <f t="shared" si="12"/>
        <v>2.3000000000000012</v>
      </c>
      <c r="AB154" s="35">
        <f t="shared" si="10"/>
        <v>0</v>
      </c>
      <c r="AC154" s="35">
        <f t="shared" si="14"/>
        <v>0</v>
      </c>
      <c r="AD154" s="18" t="str">
        <f t="shared" si="13"/>
        <v/>
      </c>
      <c r="AE154" s="36">
        <f t="shared" si="11"/>
        <v>0</v>
      </c>
      <c r="AF154" s="36">
        <f t="shared" si="6"/>
        <v>0</v>
      </c>
      <c r="AG154" s="36">
        <f t="shared" si="7"/>
        <v>0</v>
      </c>
      <c r="AH154" s="36">
        <f t="shared" si="8"/>
        <v>0</v>
      </c>
      <c r="AI154" s="36">
        <f t="shared" si="9"/>
        <v>0</v>
      </c>
    </row>
    <row r="155" spans="4:35" x14ac:dyDescent="0.25">
      <c r="AA155" s="30">
        <f t="shared" si="12"/>
        <v>2.4000000000000012</v>
      </c>
      <c r="AB155" s="35">
        <f t="shared" si="10"/>
        <v>0</v>
      </c>
      <c r="AC155" s="35">
        <f t="shared" si="14"/>
        <v>0</v>
      </c>
      <c r="AD155" s="18" t="str">
        <f t="shared" si="13"/>
        <v/>
      </c>
      <c r="AE155" s="36">
        <f t="shared" si="11"/>
        <v>0</v>
      </c>
      <c r="AF155" s="36">
        <f t="shared" si="6"/>
        <v>0</v>
      </c>
      <c r="AG155" s="36">
        <f t="shared" si="7"/>
        <v>0</v>
      </c>
      <c r="AH155" s="36">
        <f t="shared" si="8"/>
        <v>0</v>
      </c>
      <c r="AI155" s="36">
        <f t="shared" si="9"/>
        <v>0</v>
      </c>
    </row>
    <row r="156" spans="4:35" x14ac:dyDescent="0.25">
      <c r="AA156" s="30">
        <f t="shared" si="12"/>
        <v>2.5000000000000013</v>
      </c>
      <c r="AB156" s="35">
        <f t="shared" si="10"/>
        <v>0</v>
      </c>
      <c r="AC156" s="35">
        <f t="shared" si="14"/>
        <v>0</v>
      </c>
      <c r="AD156" s="18" t="str">
        <f t="shared" si="13"/>
        <v/>
      </c>
      <c r="AE156" s="36">
        <f t="shared" si="11"/>
        <v>0</v>
      </c>
      <c r="AF156" s="36">
        <f t="shared" si="6"/>
        <v>0</v>
      </c>
      <c r="AG156" s="36">
        <f t="shared" si="7"/>
        <v>0</v>
      </c>
      <c r="AH156" s="36">
        <f t="shared" si="8"/>
        <v>0</v>
      </c>
      <c r="AI156" s="36">
        <f t="shared" si="9"/>
        <v>0</v>
      </c>
    </row>
    <row r="157" spans="4:35" x14ac:dyDescent="0.25">
      <c r="AA157" s="30">
        <f t="shared" si="12"/>
        <v>2.6000000000000014</v>
      </c>
      <c r="AB157" s="35">
        <f t="shared" si="10"/>
        <v>0</v>
      </c>
      <c r="AC157" s="35">
        <f t="shared" si="14"/>
        <v>0</v>
      </c>
      <c r="AD157" s="18" t="str">
        <f t="shared" si="13"/>
        <v/>
      </c>
      <c r="AE157" s="36">
        <f t="shared" si="11"/>
        <v>0</v>
      </c>
      <c r="AF157" s="36">
        <f t="shared" si="6"/>
        <v>0</v>
      </c>
      <c r="AG157" s="36">
        <f t="shared" si="7"/>
        <v>0</v>
      </c>
      <c r="AH157" s="36">
        <f t="shared" si="8"/>
        <v>0</v>
      </c>
      <c r="AI157" s="36">
        <f t="shared" si="9"/>
        <v>0</v>
      </c>
    </row>
    <row r="158" spans="4:35" x14ac:dyDescent="0.25">
      <c r="AA158" s="30">
        <f t="shared" si="12"/>
        <v>2.7000000000000015</v>
      </c>
      <c r="AB158" s="35">
        <f t="shared" si="10"/>
        <v>0</v>
      </c>
      <c r="AC158" s="35">
        <f t="shared" si="14"/>
        <v>0</v>
      </c>
      <c r="AD158" s="18" t="str">
        <f t="shared" si="13"/>
        <v/>
      </c>
      <c r="AE158" s="36">
        <f t="shared" si="11"/>
        <v>0</v>
      </c>
      <c r="AF158" s="36">
        <f t="shared" si="6"/>
        <v>0</v>
      </c>
      <c r="AG158" s="36">
        <f t="shared" si="7"/>
        <v>0</v>
      </c>
      <c r="AH158" s="36">
        <f t="shared" si="8"/>
        <v>0</v>
      </c>
      <c r="AI158" s="36">
        <f t="shared" si="9"/>
        <v>0</v>
      </c>
    </row>
    <row r="159" spans="4:35" x14ac:dyDescent="0.25">
      <c r="AA159" s="30">
        <f t="shared" si="12"/>
        <v>2.8000000000000016</v>
      </c>
      <c r="AB159" s="35">
        <f t="shared" si="10"/>
        <v>0</v>
      </c>
      <c r="AC159" s="35">
        <f t="shared" si="14"/>
        <v>0</v>
      </c>
      <c r="AD159" s="18" t="str">
        <f t="shared" si="13"/>
        <v/>
      </c>
      <c r="AE159" s="36">
        <f t="shared" si="11"/>
        <v>0</v>
      </c>
      <c r="AF159" s="36">
        <f t="shared" si="6"/>
        <v>0</v>
      </c>
      <c r="AG159" s="36">
        <f t="shared" si="7"/>
        <v>0</v>
      </c>
      <c r="AH159" s="36">
        <f t="shared" si="8"/>
        <v>0</v>
      </c>
      <c r="AI159" s="36">
        <f t="shared" si="9"/>
        <v>0</v>
      </c>
    </row>
    <row r="160" spans="4:35" x14ac:dyDescent="0.25">
      <c r="AA160" s="30">
        <f t="shared" si="12"/>
        <v>2.9000000000000017</v>
      </c>
      <c r="AB160" s="35">
        <f t="shared" si="10"/>
        <v>0</v>
      </c>
      <c r="AC160" s="35">
        <f t="shared" si="14"/>
        <v>0</v>
      </c>
      <c r="AD160" s="18" t="str">
        <f t="shared" si="13"/>
        <v/>
      </c>
      <c r="AE160" s="36">
        <f t="shared" si="11"/>
        <v>0</v>
      </c>
      <c r="AF160" s="36">
        <f t="shared" si="6"/>
        <v>0</v>
      </c>
      <c r="AG160" s="36">
        <f t="shared" si="7"/>
        <v>0</v>
      </c>
      <c r="AH160" s="36">
        <f t="shared" si="8"/>
        <v>0</v>
      </c>
      <c r="AI160" s="36">
        <f t="shared" si="9"/>
        <v>0</v>
      </c>
    </row>
    <row r="161" spans="27:35" x14ac:dyDescent="0.25">
      <c r="AA161" s="30">
        <f t="shared" si="12"/>
        <v>3.0000000000000018</v>
      </c>
      <c r="AB161" s="35">
        <f t="shared" si="10"/>
        <v>0</v>
      </c>
      <c r="AC161" s="35">
        <f t="shared" si="14"/>
        <v>0</v>
      </c>
      <c r="AD161" s="18" t="str">
        <f t="shared" si="13"/>
        <v/>
      </c>
      <c r="AE161" s="36">
        <f t="shared" si="11"/>
        <v>0</v>
      </c>
      <c r="AF161" s="36">
        <f t="shared" si="6"/>
        <v>0</v>
      </c>
      <c r="AG161" s="36">
        <f t="shared" si="7"/>
        <v>0</v>
      </c>
      <c r="AH161" s="36">
        <f t="shared" si="8"/>
        <v>0</v>
      </c>
      <c r="AI161" s="36">
        <f t="shared" si="9"/>
        <v>0</v>
      </c>
    </row>
    <row r="162" spans="27:35" x14ac:dyDescent="0.25">
      <c r="AA162" s="30">
        <f>AA161+0.1</f>
        <v>3.1000000000000019</v>
      </c>
      <c r="AB162" s="35">
        <f t="shared" si="10"/>
        <v>0</v>
      </c>
      <c r="AC162" s="35">
        <f>SUM(AC161,AB162)</f>
        <v>0</v>
      </c>
      <c r="AD162" s="18" t="str">
        <f t="shared" si="13"/>
        <v/>
      </c>
      <c r="AE162" s="36">
        <f t="shared" si="11"/>
        <v>0</v>
      </c>
      <c r="AF162" s="36">
        <f t="shared" si="6"/>
        <v>0</v>
      </c>
      <c r="AG162" s="36">
        <f t="shared" si="7"/>
        <v>0</v>
      </c>
      <c r="AH162" s="36">
        <f t="shared" si="8"/>
        <v>0</v>
      </c>
      <c r="AI162" s="36">
        <f t="shared" si="9"/>
        <v>0</v>
      </c>
    </row>
    <row r="163" spans="27:35" x14ac:dyDescent="0.25">
      <c r="AA163" s="30">
        <f t="shared" si="12"/>
        <v>3.200000000000002</v>
      </c>
      <c r="AB163" s="35">
        <f t="shared" si="10"/>
        <v>0</v>
      </c>
      <c r="AC163" s="35">
        <f t="shared" si="14"/>
        <v>0</v>
      </c>
      <c r="AD163" s="18" t="str">
        <f t="shared" si="13"/>
        <v/>
      </c>
      <c r="AE163" s="36">
        <f>IF($AD162="Basic",0,IF($AD163="",$AA163*$AB163,IF($AD163="Basic",MIN($AB163,AE$139-$AC162)*$AA163,0)))</f>
        <v>0</v>
      </c>
      <c r="AF163" s="36">
        <f t="shared" si="6"/>
        <v>0</v>
      </c>
      <c r="AG163" s="36">
        <f t="shared" si="7"/>
        <v>0</v>
      </c>
      <c r="AH163" s="36">
        <f t="shared" si="8"/>
        <v>0</v>
      </c>
      <c r="AI163" s="36">
        <f t="shared" si="9"/>
        <v>0</v>
      </c>
    </row>
    <row r="164" spans="27:35" x14ac:dyDescent="0.25">
      <c r="AA164" s="30">
        <f t="shared" si="12"/>
        <v>3.300000000000002</v>
      </c>
      <c r="AB164" s="35">
        <f t="shared" si="10"/>
        <v>0</v>
      </c>
      <c r="AC164" s="35">
        <f t="shared" si="14"/>
        <v>0</v>
      </c>
      <c r="AD164" s="18" t="str">
        <f t="shared" si="13"/>
        <v/>
      </c>
      <c r="AE164" s="36">
        <f t="shared" si="11"/>
        <v>0</v>
      </c>
      <c r="AF164" s="36">
        <f t="shared" si="6"/>
        <v>0</v>
      </c>
      <c r="AG164" s="36">
        <f t="shared" si="7"/>
        <v>0</v>
      </c>
      <c r="AH164" s="36">
        <f t="shared" si="8"/>
        <v>0</v>
      </c>
      <c r="AI164" s="36">
        <f t="shared" si="9"/>
        <v>0</v>
      </c>
    </row>
    <row r="165" spans="27:35" x14ac:dyDescent="0.25">
      <c r="AA165" s="30">
        <f>AA164+0.1</f>
        <v>3.4000000000000021</v>
      </c>
      <c r="AB165" s="35">
        <f t="shared" si="10"/>
        <v>0</v>
      </c>
      <c r="AC165" s="35">
        <f>SUM(AC164,AB165)</f>
        <v>0</v>
      </c>
      <c r="AD165" s="18" t="str">
        <f t="shared" si="13"/>
        <v/>
      </c>
      <c r="AE165" s="36">
        <f t="shared" si="11"/>
        <v>0</v>
      </c>
      <c r="AF165" s="36">
        <f t="shared" si="6"/>
        <v>0</v>
      </c>
      <c r="AG165" s="36">
        <f t="shared" si="7"/>
        <v>0</v>
      </c>
      <c r="AH165" s="36">
        <f t="shared" si="8"/>
        <v>0</v>
      </c>
      <c r="AI165" s="36">
        <f t="shared" si="9"/>
        <v>0</v>
      </c>
    </row>
    <row r="166" spans="27:35" x14ac:dyDescent="0.25">
      <c r="AA166" s="30">
        <f t="shared" si="12"/>
        <v>3.5000000000000022</v>
      </c>
      <c r="AB166" s="35">
        <f t="shared" si="10"/>
        <v>0</v>
      </c>
      <c r="AC166" s="35">
        <f t="shared" si="14"/>
        <v>0</v>
      </c>
      <c r="AD166" s="18" t="str">
        <f t="shared" si="13"/>
        <v/>
      </c>
      <c r="AE166" s="36">
        <f t="shared" si="11"/>
        <v>0</v>
      </c>
      <c r="AF166" s="36">
        <f t="shared" si="6"/>
        <v>0</v>
      </c>
      <c r="AG166" s="36">
        <f t="shared" si="7"/>
        <v>0</v>
      </c>
      <c r="AH166" s="36">
        <f t="shared" si="8"/>
        <v>0</v>
      </c>
      <c r="AI166" s="36">
        <f t="shared" si="9"/>
        <v>0</v>
      </c>
    </row>
    <row r="167" spans="27:35" x14ac:dyDescent="0.25">
      <c r="AA167" s="30">
        <f t="shared" si="12"/>
        <v>3.6000000000000023</v>
      </c>
      <c r="AB167" s="35">
        <f t="shared" si="10"/>
        <v>0</v>
      </c>
      <c r="AC167" s="35">
        <f t="shared" si="14"/>
        <v>0</v>
      </c>
      <c r="AD167" s="18" t="str">
        <f t="shared" si="13"/>
        <v/>
      </c>
      <c r="AE167" s="36">
        <f t="shared" si="11"/>
        <v>0</v>
      </c>
      <c r="AF167" s="36">
        <f t="shared" si="6"/>
        <v>0</v>
      </c>
      <c r="AG167" s="36">
        <f t="shared" si="7"/>
        <v>0</v>
      </c>
      <c r="AH167" s="36">
        <f t="shared" si="8"/>
        <v>0</v>
      </c>
      <c r="AI167" s="36">
        <f t="shared" si="9"/>
        <v>0</v>
      </c>
    </row>
    <row r="168" spans="27:35" x14ac:dyDescent="0.25">
      <c r="AA168" s="30">
        <f t="shared" si="12"/>
        <v>3.7000000000000024</v>
      </c>
      <c r="AB168" s="35">
        <f t="shared" si="10"/>
        <v>0</v>
      </c>
      <c r="AC168" s="35">
        <f t="shared" si="14"/>
        <v>0</v>
      </c>
      <c r="AD168" s="18" t="str">
        <f t="shared" si="13"/>
        <v/>
      </c>
      <c r="AE168" s="36">
        <f t="shared" si="11"/>
        <v>0</v>
      </c>
      <c r="AF168" s="36">
        <f t="shared" si="6"/>
        <v>0</v>
      </c>
      <c r="AG168" s="36">
        <f t="shared" si="7"/>
        <v>0</v>
      </c>
      <c r="AH168" s="36">
        <f t="shared" si="8"/>
        <v>0</v>
      </c>
      <c r="AI168" s="36">
        <f t="shared" si="9"/>
        <v>0</v>
      </c>
    </row>
    <row r="169" spans="27:35" x14ac:dyDescent="0.25">
      <c r="AA169" s="30">
        <f t="shared" si="12"/>
        <v>3.8000000000000025</v>
      </c>
      <c r="AB169" s="35">
        <f t="shared" si="10"/>
        <v>0</v>
      </c>
      <c r="AC169" s="35">
        <f t="shared" si="14"/>
        <v>0</v>
      </c>
      <c r="AD169" s="18" t="str">
        <f t="shared" si="13"/>
        <v/>
      </c>
      <c r="AE169" s="36">
        <f t="shared" si="11"/>
        <v>0</v>
      </c>
      <c r="AF169" s="36">
        <f t="shared" si="6"/>
        <v>0</v>
      </c>
      <c r="AG169" s="36">
        <f t="shared" si="7"/>
        <v>0</v>
      </c>
      <c r="AH169" s="36">
        <f t="shared" si="8"/>
        <v>0</v>
      </c>
      <c r="AI169" s="36">
        <f t="shared" si="9"/>
        <v>0</v>
      </c>
    </row>
    <row r="170" spans="27:35" x14ac:dyDescent="0.25">
      <c r="AA170" s="30">
        <f t="shared" si="12"/>
        <v>3.9000000000000026</v>
      </c>
      <c r="AB170" s="35">
        <f t="shared" si="10"/>
        <v>0</v>
      </c>
      <c r="AC170" s="35">
        <f t="shared" si="14"/>
        <v>0</v>
      </c>
      <c r="AD170" s="18" t="str">
        <f t="shared" si="13"/>
        <v/>
      </c>
      <c r="AE170" s="36">
        <f t="shared" si="11"/>
        <v>0</v>
      </c>
      <c r="AF170" s="36">
        <f t="shared" si="6"/>
        <v>0</v>
      </c>
      <c r="AG170" s="36">
        <f t="shared" si="7"/>
        <v>0</v>
      </c>
      <c r="AH170" s="36">
        <f t="shared" si="8"/>
        <v>0</v>
      </c>
      <c r="AI170" s="36">
        <f t="shared" si="9"/>
        <v>0</v>
      </c>
    </row>
    <row r="171" spans="27:35" x14ac:dyDescent="0.25">
      <c r="AA171" s="30">
        <f>AA170+0.1</f>
        <v>4.0000000000000027</v>
      </c>
      <c r="AB171" s="35">
        <f t="shared" si="10"/>
        <v>0</v>
      </c>
      <c r="AC171" s="35">
        <f>SUM(AC170,AB171)</f>
        <v>0</v>
      </c>
      <c r="AD171" s="18" t="str">
        <f t="shared" si="13"/>
        <v/>
      </c>
      <c r="AE171" s="36">
        <f>IF($AD170="Basic",0,IF($AD171="",$AA171*$AB171,IF($AD171="Basic",MIN($AB171,AE$139-$AC170)*$AA171,0)))</f>
        <v>0</v>
      </c>
      <c r="AF171" s="36">
        <f t="shared" si="6"/>
        <v>0</v>
      </c>
      <c r="AG171" s="36">
        <f t="shared" si="7"/>
        <v>0</v>
      </c>
      <c r="AH171" s="36">
        <f t="shared" si="8"/>
        <v>0</v>
      </c>
      <c r="AI171" s="36">
        <f t="shared" si="9"/>
        <v>0</v>
      </c>
    </row>
    <row r="172" spans="27:35" x14ac:dyDescent="0.25">
      <c r="AD172" s="28"/>
      <c r="AE172" s="36">
        <f>SUM(AE141:AE171)</f>
        <v>0</v>
      </c>
      <c r="AF172" s="36">
        <f>SUM(AF141:AF171)</f>
        <v>0</v>
      </c>
      <c r="AG172" s="36">
        <f>SUM(AG141:AG171)</f>
        <v>0</v>
      </c>
      <c r="AH172" s="36">
        <f>SUM(AH141:AH171)</f>
        <v>0</v>
      </c>
      <c r="AI172" s="36">
        <f>SUM(AI141:AI171)</f>
        <v>0</v>
      </c>
    </row>
    <row r="173" spans="27:35" x14ac:dyDescent="0.25">
      <c r="AD173" s="28"/>
      <c r="AE173" s="30">
        <f>ROUNDDOWN(AE172/AE139,1)</f>
        <v>0</v>
      </c>
      <c r="AF173" s="30">
        <f>ROUNDDOWN(AF172/AF139,1)</f>
        <v>0</v>
      </c>
      <c r="AG173" s="30">
        <f>ROUNDDOWN(AG172/AG139,1)</f>
        <v>0</v>
      </c>
      <c r="AH173" s="30">
        <f>ROUNDDOWN(AH172/AH139,1)</f>
        <v>0</v>
      </c>
      <c r="AI173" s="30">
        <f>ROUNDDOWN(AI172/AI139,1)</f>
        <v>0</v>
      </c>
    </row>
  </sheetData>
  <sheetProtection algorithmName="SHA-512" hashValue="LaN637DrSatnK2SFAK6JrpNEBB3AkO4QFMlq494u1FVc6j6UyEi5dLupefB3/94jDBz3YXRd1PDQbGBG2acBxQ==" saltValue="OgULU4zRGLht768buWYRWQ==" spinCount="100000" sheet="1" selectLockedCells="1"/>
  <mergeCells count="50">
    <mergeCell ref="H86:H87"/>
    <mergeCell ref="B114:I114"/>
    <mergeCell ref="B16:I16"/>
    <mergeCell ref="B85:I85"/>
    <mergeCell ref="G17:G18"/>
    <mergeCell ref="H17:H18"/>
    <mergeCell ref="B86:B87"/>
    <mergeCell ref="C86:C87"/>
    <mergeCell ref="B17:B18"/>
    <mergeCell ref="C17:C18"/>
    <mergeCell ref="G86:G87"/>
    <mergeCell ref="C136:E136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24:E124"/>
    <mergeCell ref="B115:B116"/>
    <mergeCell ref="C115:E116"/>
    <mergeCell ref="G115:G116"/>
    <mergeCell ref="H115:H116"/>
    <mergeCell ref="C117:E117"/>
    <mergeCell ref="C118:E118"/>
    <mergeCell ref="C119:E119"/>
    <mergeCell ref="C120:E120"/>
    <mergeCell ref="C121:E121"/>
    <mergeCell ref="C122:E122"/>
    <mergeCell ref="C123:E123"/>
    <mergeCell ref="G9:H9"/>
    <mergeCell ref="G10:H10"/>
    <mergeCell ref="G11:H11"/>
    <mergeCell ref="G12:H12"/>
    <mergeCell ref="D14:E14"/>
    <mergeCell ref="B12:E12"/>
    <mergeCell ref="B11:E11"/>
    <mergeCell ref="B10:E10"/>
    <mergeCell ref="B9:E9"/>
    <mergeCell ref="B8:E8"/>
    <mergeCell ref="B2:H2"/>
    <mergeCell ref="B4:B6"/>
    <mergeCell ref="D4:I4"/>
    <mergeCell ref="D5:I5"/>
    <mergeCell ref="D6:I6"/>
  </mergeCells>
  <dataValidations count="4">
    <dataValidation type="whole" allowBlank="1" showInputMessage="1" showErrorMessage="1" errorTitle="Falscher Punktwert" error="Bitte geben Sie einen ganzzahligen Punktwert zwischen 0 und 6 ein!" sqref="F117:F136 F88:F112 F20:F25 F27:F28 F30:F31 F33:F41 F43:F44 F47 F50:F53 F57:F65 F67:F69 F71:F72 F74:F77 F79 F82" xr:uid="{16083005-5FE9-4FCE-AFB8-95DE9D2EC2E1}">
      <formula1>0</formula1>
      <formula2>6</formula2>
    </dataValidation>
    <dataValidation type="list" allowBlank="1" showInputMessage="1" sqref="E88:E112 E19:E83" xr:uid="{CFEAF59A-BB95-450B-BAAF-D84018D575E6}">
      <formula1>$AB$2:$AB$3</formula1>
    </dataValidation>
    <dataValidation type="decimal" allowBlank="1" showErrorMessage="1" errorTitle="Falscher Notenwert" error="Bitte geben Sie hier eine Note zwischen 1,0 und 4,0 ein!" sqref="G117:G136 G88:G112 G20:G25 G27:G28 G30:G31 G33:G41 G43:G44 G47 G50:G53 G57:G65 G67:G69 G71:G72 G74:G77 G79 G82" xr:uid="{AD64CC64-37E1-40E4-AF39-77A31E565DBB}">
      <formula1>1</formula1>
      <formula2>4</formula2>
    </dataValidation>
    <dataValidation type="list" allowBlank="1" showInputMessage="1" showErrorMessage="1" sqref="C14" xr:uid="{0EC3F72F-BBBB-4040-8847-5CB2E1C7B881}">
      <formula1>$AA$2:$AA$3</formula1>
    </dataValidation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ignoredErrors>
    <ignoredError sqref="H26:H8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5</vt:i4>
      </vt:variant>
    </vt:vector>
  </HeadingPairs>
  <TitlesOfParts>
    <vt:vector size="6" baseType="lpstr">
      <vt:lpstr>DigiLab</vt:lpstr>
      <vt:lpstr>DigiLab!_ftn2</vt:lpstr>
      <vt:lpstr>DigiLab!_ftn4</vt:lpstr>
      <vt:lpstr>DigiLab!_ftnref2</vt:lpstr>
      <vt:lpstr>DigiLab!_ftnref3</vt:lpstr>
      <vt:lpstr>DigiLab!_ftnref4</vt:lpstr>
    </vt:vector>
  </TitlesOfParts>
  <Company>FSU Jena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Fedtke</dc:creator>
  <cp:lastModifiedBy>Steve F</cp:lastModifiedBy>
  <cp:lastPrinted>2019-09-04T16:23:46Z</cp:lastPrinted>
  <dcterms:created xsi:type="dcterms:W3CDTF">2019-09-04T15:08:28Z</dcterms:created>
  <dcterms:modified xsi:type="dcterms:W3CDTF">2025-04-03T14:11:09Z</dcterms:modified>
</cp:coreProperties>
</file>